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00 - Vedlejší a ostat..." sheetId="2" r:id="rId2"/>
    <sheet name="SO 001 - Příprava území" sheetId="3" r:id="rId3"/>
    <sheet name="SO 101.1 - Rekonstrukce M..." sheetId="4" r:id="rId4"/>
    <sheet name="SO 101.2 - Úprava plochy ..." sheetId="5" r:id="rId5"/>
    <sheet name="SO 182 - DIO" sheetId="6" r:id="rId6"/>
    <sheet name="SO 201 - Rekonstrukce mos..." sheetId="7" r:id="rId7"/>
    <sheet name="SO 202 - Provizorní lávka..." sheetId="8" r:id="rId8"/>
    <sheet name="SO 301 - Dešťová kanalizace" sheetId="9" r:id="rId9"/>
    <sheet name="SO 302 - Přeložka vodovod..." sheetId="10" r:id="rId10"/>
    <sheet name="922-M-K - Zemní a montážn..." sheetId="11" r:id="rId11"/>
    <sheet name="922-M-P - Zemní a montážn..." sheetId="12" r:id="rId12"/>
    <sheet name="922-OST - Ostatní náklady" sheetId="13" r:id="rId13"/>
    <sheet name="922-VN - Připojení do sít..." sheetId="14" r:id="rId14"/>
    <sheet name="922-DEM - Demontážní práce" sheetId="15" r:id="rId15"/>
    <sheet name="932-M - Zemní a montážní ..." sheetId="16" r:id="rId16"/>
    <sheet name="932-OST - Ostatní náklady" sheetId="17" r:id="rId17"/>
    <sheet name="961-M-K - Zemní a montážn..." sheetId="18" r:id="rId18"/>
    <sheet name="961-M- P - Zemní a montáž..." sheetId="19" r:id="rId19"/>
    <sheet name="961-OST - Ostatní náklady" sheetId="20" r:id="rId20"/>
    <sheet name="961-DEM - Demontážní práce" sheetId="21" r:id="rId21"/>
    <sheet name="SO 403 - Přeložka kabelu ..." sheetId="22" r:id="rId22"/>
    <sheet name="SO 404 - Přeložka VO" sheetId="23" r:id="rId23"/>
    <sheet name="SO 406 - Ochránění metali..." sheetId="24" r:id="rId24"/>
    <sheet name="SO 502 - Úprava šachty te..." sheetId="25" r:id="rId25"/>
    <sheet name="SO 801 - Vegetační úpravy" sheetId="26" r:id="rId26"/>
    <sheet name="Pokyny pro vyplnění" sheetId="27" r:id="rId27"/>
  </sheets>
  <definedNames>
    <definedName name="_xlnm.Print_Area" localSheetId="0">'Rekapitulace stavby'!$D$4:$AO$36,'Rekapitulace stavby'!$C$42:$AQ$84</definedName>
    <definedName name="_xlnm.Print_Titles" localSheetId="0">'Rekapitulace stavby'!$52:$52</definedName>
    <definedName name="_xlnm._FilterDatabase" localSheetId="1" hidden="1">'SO 000 - Vedlejší a ostat...'!$C$83:$K$121</definedName>
    <definedName name="_xlnm.Print_Area" localSheetId="1">'SO 000 - Vedlejší a ostat...'!$C$4:$J$39,'SO 000 - Vedlejší a ostat...'!$C$45:$J$65,'SO 000 - Vedlejší a ostat...'!$C$71:$K$121</definedName>
    <definedName name="_xlnm.Print_Titles" localSheetId="1">'SO 000 - Vedlejší a ostat...'!$83:$83</definedName>
    <definedName name="_xlnm._FilterDatabase" localSheetId="2" hidden="1">'SO 001 - Příprava území'!$C$82:$K$175</definedName>
    <definedName name="_xlnm.Print_Area" localSheetId="2">'SO 001 - Příprava území'!$C$4:$J$39,'SO 001 - Příprava území'!$C$45:$J$64,'SO 001 - Příprava území'!$C$70:$K$175</definedName>
    <definedName name="_xlnm.Print_Titles" localSheetId="2">'SO 001 - Příprava území'!$82:$82</definedName>
    <definedName name="_xlnm._FilterDatabase" localSheetId="3" hidden="1">'SO 101.1 - Rekonstrukce M...'!$C$89:$K$530</definedName>
    <definedName name="_xlnm.Print_Area" localSheetId="3">'SO 101.1 - Rekonstrukce M...'!$C$4:$J$39,'SO 101.1 - Rekonstrukce M...'!$C$45:$J$71,'SO 101.1 - Rekonstrukce M...'!$C$77:$K$530</definedName>
    <definedName name="_xlnm.Print_Titles" localSheetId="3">'SO 101.1 - Rekonstrukce M...'!$89:$89</definedName>
    <definedName name="_xlnm._FilterDatabase" localSheetId="4" hidden="1">'SO 101.2 - Úprava plochy ...'!$C$84:$K$214</definedName>
    <definedName name="_xlnm.Print_Area" localSheetId="4">'SO 101.2 - Úprava plochy ...'!$C$4:$J$39,'SO 101.2 - Úprava plochy ...'!$C$45:$J$66,'SO 101.2 - Úprava plochy ...'!$C$72:$K$214</definedName>
    <definedName name="_xlnm.Print_Titles" localSheetId="4">'SO 101.2 - Úprava plochy ...'!$84:$84</definedName>
    <definedName name="_xlnm._FilterDatabase" localSheetId="5" hidden="1">'SO 182 - DIO'!$C$80:$K$86</definedName>
    <definedName name="_xlnm.Print_Area" localSheetId="5">'SO 182 - DIO'!$C$4:$J$39,'SO 182 - DIO'!$C$45:$J$62,'SO 182 - DIO'!$C$68:$K$86</definedName>
    <definedName name="_xlnm.Print_Titles" localSheetId="5">'SO 182 - DIO'!$80:$80</definedName>
    <definedName name="_xlnm._FilterDatabase" localSheetId="6" hidden="1">'SO 201 - Rekonstrukce mos...'!$C$91:$K$481</definedName>
    <definedName name="_xlnm.Print_Area" localSheetId="6">'SO 201 - Rekonstrukce mos...'!$C$4:$J$39,'SO 201 - Rekonstrukce mos...'!$C$45:$J$73,'SO 201 - Rekonstrukce mos...'!$C$79:$K$481</definedName>
    <definedName name="_xlnm.Print_Titles" localSheetId="6">'SO 201 - Rekonstrukce mos...'!$91:$91</definedName>
    <definedName name="_xlnm._FilterDatabase" localSheetId="7" hidden="1">'SO 202 - Provizorní lávka...'!$C$88:$K$268</definedName>
    <definedName name="_xlnm.Print_Area" localSheetId="7">'SO 202 - Provizorní lávka...'!$C$4:$J$39,'SO 202 - Provizorní lávka...'!$C$45:$J$70,'SO 202 - Provizorní lávka...'!$C$76:$K$268</definedName>
    <definedName name="_xlnm.Print_Titles" localSheetId="7">'SO 202 - Provizorní lávka...'!$88:$88</definedName>
    <definedName name="_xlnm._FilterDatabase" localSheetId="8" hidden="1">'SO 301 - Dešťová kanalizace'!$C$87:$K$529</definedName>
    <definedName name="_xlnm.Print_Area" localSheetId="8">'SO 301 - Dešťová kanalizace'!$C$4:$J$39,'SO 301 - Dešťová kanalizace'!$C$45:$J$69,'SO 301 - Dešťová kanalizace'!$C$75:$K$529</definedName>
    <definedName name="_xlnm.Print_Titles" localSheetId="8">'SO 301 - Dešťová kanalizace'!$87:$87</definedName>
    <definedName name="_xlnm._FilterDatabase" localSheetId="9" hidden="1">'SO 302 - Přeložka vodovod...'!$C$83:$K$426</definedName>
    <definedName name="_xlnm.Print_Area" localSheetId="9">'SO 302 - Přeložka vodovod...'!$C$4:$J$39,'SO 302 - Přeložka vodovod...'!$C$45:$J$65,'SO 302 - Přeložka vodovod...'!$C$71:$K$426</definedName>
    <definedName name="_xlnm.Print_Titles" localSheetId="9">'SO 302 - Přeložka vodovod...'!$83:$83</definedName>
    <definedName name="_xlnm._FilterDatabase" localSheetId="10" hidden="1">'922-M-K - Zemní a montážn...'!$C$99:$K$176</definedName>
    <definedName name="_xlnm.Print_Area" localSheetId="10">'922-M-K - Zemní a montážn...'!$C$4:$J$43,'922-M-K - Zemní a montážn...'!$C$49:$J$77,'922-M-K - Zemní a montážn...'!$C$83:$K$176</definedName>
    <definedName name="_xlnm.Print_Titles" localSheetId="10">'922-M-K - Zemní a montážn...'!$99:$99</definedName>
    <definedName name="_xlnm._FilterDatabase" localSheetId="11" hidden="1">'922-M-P - Zemní a montážn...'!$C$99:$K$184</definedName>
    <definedName name="_xlnm.Print_Area" localSheetId="11">'922-M-P - Zemní a montážn...'!$C$4:$J$43,'922-M-P - Zemní a montážn...'!$C$49:$J$77,'922-M-P - Zemní a montážn...'!$C$83:$K$184</definedName>
    <definedName name="_xlnm.Print_Titles" localSheetId="11">'922-M-P - Zemní a montážn...'!$99:$99</definedName>
    <definedName name="_xlnm._FilterDatabase" localSheetId="12" hidden="1">'922-OST - Ostatní náklady'!$C$93:$K$109</definedName>
    <definedName name="_xlnm.Print_Area" localSheetId="12">'922-OST - Ostatní náklady'!$C$4:$J$43,'922-OST - Ostatní náklady'!$C$49:$J$71,'922-OST - Ostatní náklady'!$C$77:$K$109</definedName>
    <definedName name="_xlnm.Print_Titles" localSheetId="12">'922-OST - Ostatní náklady'!$93:$93</definedName>
    <definedName name="_xlnm._FilterDatabase" localSheetId="13" hidden="1">'922-VN - Připojení do sít...'!$C$92:$K$97</definedName>
    <definedName name="_xlnm.Print_Area" localSheetId="13">'922-VN - Připojení do sít...'!$C$4:$J$43,'922-VN - Připojení do sít...'!$C$49:$J$70,'922-VN - Připojení do sít...'!$C$76:$K$97</definedName>
    <definedName name="_xlnm.Print_Titles" localSheetId="13">'922-VN - Připojení do sít...'!$92:$92</definedName>
    <definedName name="_xlnm._FilterDatabase" localSheetId="14" hidden="1">'922-DEM - Demontážní práce'!$C$92:$K$99</definedName>
    <definedName name="_xlnm.Print_Area" localSheetId="14">'922-DEM - Demontážní práce'!$C$4:$J$43,'922-DEM - Demontážní práce'!$C$49:$J$70,'922-DEM - Demontážní práce'!$C$76:$K$99</definedName>
    <definedName name="_xlnm.Print_Titles" localSheetId="14">'922-DEM - Demontážní práce'!$92:$92</definedName>
    <definedName name="_xlnm._FilterDatabase" localSheetId="15" hidden="1">'932-M - Zemní a montážní ...'!$C$95:$K$123</definedName>
    <definedName name="_xlnm.Print_Area" localSheetId="15">'932-M - Zemní a montážní ...'!$C$4:$J$43,'932-M - Zemní a montážní ...'!$C$49:$J$73,'932-M - Zemní a montážní ...'!$C$79:$K$123</definedName>
    <definedName name="_xlnm.Print_Titles" localSheetId="15">'932-M - Zemní a montážní ...'!$95:$95</definedName>
    <definedName name="_xlnm._FilterDatabase" localSheetId="16" hidden="1">'932-OST - Ostatní náklady'!$C$93:$K$105</definedName>
    <definedName name="_xlnm.Print_Area" localSheetId="16">'932-OST - Ostatní náklady'!$C$4:$J$43,'932-OST - Ostatní náklady'!$C$49:$J$71,'932-OST - Ostatní náklady'!$C$77:$K$105</definedName>
    <definedName name="_xlnm.Print_Titles" localSheetId="16">'932-OST - Ostatní náklady'!$93:$93</definedName>
    <definedName name="_xlnm._FilterDatabase" localSheetId="17" hidden="1">'961-M-K - Zemní a montážn...'!$C$95:$K$137</definedName>
    <definedName name="_xlnm.Print_Area" localSheetId="17">'961-M-K - Zemní a montážn...'!$C$4:$J$43,'961-M-K - Zemní a montážn...'!$C$49:$J$73,'961-M-K - Zemní a montážn...'!$C$79:$K$137</definedName>
    <definedName name="_xlnm.Print_Titles" localSheetId="17">'961-M-K - Zemní a montážn...'!$95:$95</definedName>
    <definedName name="_xlnm._FilterDatabase" localSheetId="18" hidden="1">'961-M- P - Zemní a montáž...'!$C$95:$K$141</definedName>
    <definedName name="_xlnm.Print_Area" localSheetId="18">'961-M- P - Zemní a montáž...'!$C$4:$J$43,'961-M- P - Zemní a montáž...'!$C$49:$J$73,'961-M- P - Zemní a montáž...'!$C$79:$K$141</definedName>
    <definedName name="_xlnm.Print_Titles" localSheetId="18">'961-M- P - Zemní a montáž...'!$95:$95</definedName>
    <definedName name="_xlnm._FilterDatabase" localSheetId="19" hidden="1">'961-OST - Ostatní náklady'!$C$93:$K$107</definedName>
    <definedName name="_xlnm.Print_Area" localSheetId="19">'961-OST - Ostatní náklady'!$C$4:$J$43,'961-OST - Ostatní náklady'!$C$49:$J$71,'961-OST - Ostatní náklady'!$C$77:$K$107</definedName>
    <definedName name="_xlnm.Print_Titles" localSheetId="19">'961-OST - Ostatní náklady'!$93:$93</definedName>
    <definedName name="_xlnm._FilterDatabase" localSheetId="20" hidden="1">'961-DEM - Demontážní práce'!$C$93:$K$101</definedName>
    <definedName name="_xlnm.Print_Area" localSheetId="20">'961-DEM - Demontážní práce'!$C$4:$J$43,'961-DEM - Demontážní práce'!$C$49:$J$71,'961-DEM - Demontážní práce'!$C$77:$K$101</definedName>
    <definedName name="_xlnm.Print_Titles" localSheetId="20">'961-DEM - Demontážní práce'!$93:$93</definedName>
    <definedName name="_xlnm._FilterDatabase" localSheetId="21" hidden="1">'SO 403 - Přeložka kabelu ...'!$C$84:$K$171</definedName>
    <definedName name="_xlnm.Print_Area" localSheetId="21">'SO 403 - Přeložka kabelu ...'!$C$4:$J$39,'SO 403 - Přeložka kabelu ...'!$C$45:$J$66,'SO 403 - Přeložka kabelu ...'!$C$72:$K$171</definedName>
    <definedName name="_xlnm.Print_Titles" localSheetId="21">'SO 403 - Přeložka kabelu ...'!$84:$84</definedName>
    <definedName name="_xlnm._FilterDatabase" localSheetId="22" hidden="1">'SO 404 - Přeložka VO'!$C$88:$K$314</definedName>
    <definedName name="_xlnm.Print_Area" localSheetId="22">'SO 404 - Přeložka VO'!$C$4:$J$39,'SO 404 - Přeložka VO'!$C$45:$J$70,'SO 404 - Přeložka VO'!$C$76:$K$314</definedName>
    <definedName name="_xlnm.Print_Titles" localSheetId="22">'SO 404 - Přeložka VO'!$88:$88</definedName>
    <definedName name="_xlnm._FilterDatabase" localSheetId="23" hidden="1">'SO 406 - Ochránění metali...'!$C$82:$K$132</definedName>
    <definedName name="_xlnm.Print_Area" localSheetId="23">'SO 406 - Ochránění metali...'!$C$4:$J$39,'SO 406 - Ochránění metali...'!$C$45:$J$64,'SO 406 - Ochránění metali...'!$C$70:$K$132</definedName>
    <definedName name="_xlnm.Print_Titles" localSheetId="23">'SO 406 - Ochránění metali...'!$82:$82</definedName>
    <definedName name="_xlnm._FilterDatabase" localSheetId="24" hidden="1">'SO 502 - Úprava šachty te...'!$C$86:$K$168</definedName>
    <definedName name="_xlnm.Print_Area" localSheetId="24">'SO 502 - Úprava šachty te...'!$C$4:$J$39,'SO 502 - Úprava šachty te...'!$C$45:$J$68,'SO 502 - Úprava šachty te...'!$C$74:$K$168</definedName>
    <definedName name="_xlnm.Print_Titles" localSheetId="24">'SO 502 - Úprava šachty te...'!$86:$86</definedName>
    <definedName name="_xlnm._FilterDatabase" localSheetId="25" hidden="1">'SO 801 - Vegetační úpravy'!$C$81:$K$195</definedName>
    <definedName name="_xlnm.Print_Area" localSheetId="25">'SO 801 - Vegetační úpravy'!$C$4:$J$39,'SO 801 - Vegetační úpravy'!$C$45:$J$63,'SO 801 - Vegetační úpravy'!$C$69:$K$195</definedName>
    <definedName name="_xlnm.Print_Titles" localSheetId="25">'SO 801 - Vegetační úpravy'!$81:$81</definedName>
    <definedName name="_xlnm.Print_Area" localSheetId="26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26" r="J37"/>
  <c r="J36"/>
  <c i="1" r="AY83"/>
  <c i="26" r="J35"/>
  <c i="1" r="AX83"/>
  <c i="26" r="BI194"/>
  <c r="BH194"/>
  <c r="BG194"/>
  <c r="BF194"/>
  <c r="T194"/>
  <c r="T193"/>
  <c r="R194"/>
  <c r="R193"/>
  <c r="P194"/>
  <c r="P193"/>
  <c r="BK194"/>
  <c r="BK193"/>
  <c r="J193"/>
  <c r="J194"/>
  <c r="BE194"/>
  <c r="J62"/>
  <c r="BI190"/>
  <c r="BH190"/>
  <c r="BG190"/>
  <c r="BF190"/>
  <c r="T190"/>
  <c r="R190"/>
  <c r="P190"/>
  <c r="BK190"/>
  <c r="J190"/>
  <c r="BE190"/>
  <c r="BI184"/>
  <c r="BH184"/>
  <c r="BG184"/>
  <c r="BF184"/>
  <c r="T184"/>
  <c r="R184"/>
  <c r="P184"/>
  <c r="BK184"/>
  <c r="J184"/>
  <c r="BE184"/>
  <c r="BI181"/>
  <c r="BH181"/>
  <c r="BG181"/>
  <c r="BF181"/>
  <c r="T181"/>
  <c r="R181"/>
  <c r="P181"/>
  <c r="BK181"/>
  <c r="J181"/>
  <c r="BE181"/>
  <c r="BI176"/>
  <c r="BH176"/>
  <c r="BG176"/>
  <c r="BF176"/>
  <c r="T176"/>
  <c r="R176"/>
  <c r="P176"/>
  <c r="BK176"/>
  <c r="J176"/>
  <c r="BE176"/>
  <c r="BI171"/>
  <c r="BH171"/>
  <c r="BG171"/>
  <c r="BF171"/>
  <c r="T171"/>
  <c r="R171"/>
  <c r="P171"/>
  <c r="BK171"/>
  <c r="J171"/>
  <c r="BE171"/>
  <c r="BI166"/>
  <c r="BH166"/>
  <c r="BG166"/>
  <c r="BF166"/>
  <c r="T166"/>
  <c r="R166"/>
  <c r="P166"/>
  <c r="BK166"/>
  <c r="J166"/>
  <c r="BE166"/>
  <c r="BI161"/>
  <c r="BH161"/>
  <c r="BG161"/>
  <c r="BF161"/>
  <c r="T161"/>
  <c r="R161"/>
  <c r="P161"/>
  <c r="BK161"/>
  <c r="J161"/>
  <c r="BE161"/>
  <c r="BI156"/>
  <c r="BH156"/>
  <c r="BG156"/>
  <c r="BF156"/>
  <c r="T156"/>
  <c r="R156"/>
  <c r="P156"/>
  <c r="BK156"/>
  <c r="J156"/>
  <c r="BE156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99"/>
  <c r="BH99"/>
  <c r="BG99"/>
  <c r="BF99"/>
  <c r="T99"/>
  <c r="R99"/>
  <c r="P99"/>
  <c r="BK99"/>
  <c r="J99"/>
  <c r="BE99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1"/>
  <c r="BH91"/>
  <c r="BG91"/>
  <c r="BF91"/>
  <c r="T91"/>
  <c r="R91"/>
  <c r="P91"/>
  <c r="BK91"/>
  <c r="J91"/>
  <c r="BE91"/>
  <c r="BI88"/>
  <c r="BH88"/>
  <c r="BG88"/>
  <c r="BF88"/>
  <c r="T88"/>
  <c r="R88"/>
  <c r="P88"/>
  <c r="BK88"/>
  <c r="J88"/>
  <c r="BE88"/>
  <c r="BI85"/>
  <c r="F37"/>
  <c i="1" r="BD83"/>
  <c i="26" r="BH85"/>
  <c r="F36"/>
  <c i="1" r="BC83"/>
  <c i="26" r="BG85"/>
  <c r="F35"/>
  <c i="1" r="BB83"/>
  <c i="26" r="BF85"/>
  <c r="J34"/>
  <c i="1" r="AW83"/>
  <c i="26" r="F34"/>
  <c i="1" r="BA83"/>
  <c i="26" r="T85"/>
  <c r="T84"/>
  <c r="T83"/>
  <c r="T82"/>
  <c r="R85"/>
  <c r="R84"/>
  <c r="R83"/>
  <c r="R82"/>
  <c r="P85"/>
  <c r="P84"/>
  <c r="P83"/>
  <c r="P82"/>
  <c i="1" r="AU83"/>
  <c i="26" r="BK85"/>
  <c r="BK84"/>
  <c r="J84"/>
  <c r="BK83"/>
  <c r="J83"/>
  <c r="BK82"/>
  <c r="J82"/>
  <c r="J59"/>
  <c r="J30"/>
  <c i="1" r="AG83"/>
  <c i="26" r="J85"/>
  <c r="BE85"/>
  <c r="J33"/>
  <c i="1" r="AV83"/>
  <c i="26" r="F33"/>
  <c i="1" r="AZ83"/>
  <c i="26" r="J61"/>
  <c r="J60"/>
  <c r="J78"/>
  <c r="F78"/>
  <c r="F76"/>
  <c r="E74"/>
  <c r="J54"/>
  <c r="F54"/>
  <c r="F52"/>
  <c r="E50"/>
  <c r="J39"/>
  <c r="J24"/>
  <c r="E24"/>
  <c r="J79"/>
  <c r="J55"/>
  <c r="J23"/>
  <c r="J18"/>
  <c r="E18"/>
  <c r="F79"/>
  <c r="F55"/>
  <c r="J17"/>
  <c r="J12"/>
  <c r="J76"/>
  <c r="J52"/>
  <c r="E7"/>
  <c r="E72"/>
  <c r="E48"/>
  <c i="25" r="J37"/>
  <c r="J36"/>
  <c i="1" r="AY82"/>
  <c i="25" r="J35"/>
  <c i="1" r="AX82"/>
  <c i="25" r="BI167"/>
  <c r="BH167"/>
  <c r="BG167"/>
  <c r="BF167"/>
  <c r="T167"/>
  <c r="R167"/>
  <c r="P167"/>
  <c r="BK167"/>
  <c r="J167"/>
  <c r="BE167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5"/>
  <c r="BH155"/>
  <c r="BG155"/>
  <c r="BF155"/>
  <c r="T155"/>
  <c r="T154"/>
  <c r="T153"/>
  <c r="R155"/>
  <c r="R154"/>
  <c r="R153"/>
  <c r="P155"/>
  <c r="P154"/>
  <c r="P153"/>
  <c r="BK155"/>
  <c r="BK154"/>
  <c r="J154"/>
  <c r="BK153"/>
  <c r="J153"/>
  <c r="J155"/>
  <c r="BE155"/>
  <c r="J67"/>
  <c r="J66"/>
  <c r="BI151"/>
  <c r="BH151"/>
  <c r="BG151"/>
  <c r="BF151"/>
  <c r="T151"/>
  <c r="T150"/>
  <c r="R151"/>
  <c r="R150"/>
  <c r="P151"/>
  <c r="P150"/>
  <c r="BK151"/>
  <c r="BK150"/>
  <c r="J150"/>
  <c r="J151"/>
  <c r="BE151"/>
  <c r="J65"/>
  <c r="BI147"/>
  <c r="BH147"/>
  <c r="BG147"/>
  <c r="BF147"/>
  <c r="T147"/>
  <c r="R147"/>
  <c r="P147"/>
  <c r="BK147"/>
  <c r="J147"/>
  <c r="BE147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4"/>
  <c r="BH134"/>
  <c r="BG134"/>
  <c r="BF134"/>
  <c r="T134"/>
  <c r="T133"/>
  <c r="R134"/>
  <c r="R133"/>
  <c r="P134"/>
  <c r="P133"/>
  <c r="BK134"/>
  <c r="BK133"/>
  <c r="J133"/>
  <c r="J134"/>
  <c r="BE134"/>
  <c r="J64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2"/>
  <c r="BH112"/>
  <c r="BG112"/>
  <c r="BF112"/>
  <c r="T112"/>
  <c r="T111"/>
  <c r="R112"/>
  <c r="R111"/>
  <c r="P112"/>
  <c r="P111"/>
  <c r="BK112"/>
  <c r="BK111"/>
  <c r="J111"/>
  <c r="J112"/>
  <c r="BE112"/>
  <c r="J63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99"/>
  <c r="BH99"/>
  <c r="BG99"/>
  <c r="BF99"/>
  <c r="T99"/>
  <c r="T98"/>
  <c r="R99"/>
  <c r="R98"/>
  <c r="P99"/>
  <c r="P98"/>
  <c r="BK99"/>
  <c r="BK98"/>
  <c r="J98"/>
  <c r="J99"/>
  <c r="BE99"/>
  <c r="J62"/>
  <c r="BI95"/>
  <c r="BH95"/>
  <c r="BG95"/>
  <c r="BF95"/>
  <c r="T95"/>
  <c r="R95"/>
  <c r="P95"/>
  <c r="BK95"/>
  <c r="J95"/>
  <c r="BE95"/>
  <c r="BI92"/>
  <c r="BH92"/>
  <c r="BG92"/>
  <c r="BF92"/>
  <c r="T92"/>
  <c r="R92"/>
  <c r="P92"/>
  <c r="BK92"/>
  <c r="J92"/>
  <c r="BE92"/>
  <c r="BI90"/>
  <c r="F37"/>
  <c i="1" r="BD82"/>
  <c i="25" r="BH90"/>
  <c r="F36"/>
  <c i="1" r="BC82"/>
  <c i="25" r="BG90"/>
  <c r="F35"/>
  <c i="1" r="BB82"/>
  <c i="25" r="BF90"/>
  <c r="J34"/>
  <c i="1" r="AW82"/>
  <c i="25" r="F34"/>
  <c i="1" r="BA82"/>
  <c i="25" r="T90"/>
  <c r="T89"/>
  <c r="T88"/>
  <c r="T87"/>
  <c r="R90"/>
  <c r="R89"/>
  <c r="R88"/>
  <c r="R87"/>
  <c r="P90"/>
  <c r="P89"/>
  <c r="P88"/>
  <c r="P87"/>
  <c i="1" r="AU82"/>
  <c i="25" r="BK90"/>
  <c r="BK89"/>
  <c r="J89"/>
  <c r="BK88"/>
  <c r="J88"/>
  <c r="BK87"/>
  <c r="J87"/>
  <c r="J59"/>
  <c r="J30"/>
  <c i="1" r="AG82"/>
  <c i="25" r="J90"/>
  <c r="BE90"/>
  <c r="J33"/>
  <c i="1" r="AV82"/>
  <c i="25" r="F33"/>
  <c i="1" r="AZ82"/>
  <c i="25" r="J61"/>
  <c r="J60"/>
  <c r="J83"/>
  <c r="F83"/>
  <c r="F81"/>
  <c r="E79"/>
  <c r="J54"/>
  <c r="F54"/>
  <c r="F52"/>
  <c r="E50"/>
  <c r="J39"/>
  <c r="J24"/>
  <c r="E24"/>
  <c r="J84"/>
  <c r="J55"/>
  <c r="J23"/>
  <c r="J18"/>
  <c r="E18"/>
  <c r="F84"/>
  <c r="F55"/>
  <c r="J17"/>
  <c r="J12"/>
  <c r="J81"/>
  <c r="J52"/>
  <c r="E7"/>
  <c r="E77"/>
  <c r="E48"/>
  <c i="24" r="J37"/>
  <c r="J36"/>
  <c i="1" r="AY81"/>
  <c i="24" r="J35"/>
  <c i="1" r="AX81"/>
  <c i="24" r="BI131"/>
  <c r="BH131"/>
  <c r="BG131"/>
  <c r="BF131"/>
  <c r="T131"/>
  <c r="R131"/>
  <c r="P131"/>
  <c r="BK131"/>
  <c r="J131"/>
  <c r="BE131"/>
  <c r="BI129"/>
  <c r="BH129"/>
  <c r="BG129"/>
  <c r="BF129"/>
  <c r="T129"/>
  <c r="T128"/>
  <c r="R129"/>
  <c r="R128"/>
  <c r="P129"/>
  <c r="P128"/>
  <c r="BK129"/>
  <c r="BK128"/>
  <c r="J128"/>
  <c r="J129"/>
  <c r="BE129"/>
  <c r="J63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18"/>
  <c r="BH118"/>
  <c r="BG118"/>
  <c r="BF118"/>
  <c r="T118"/>
  <c r="R118"/>
  <c r="P118"/>
  <c r="BK118"/>
  <c r="J118"/>
  <c r="BE118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7"/>
  <c r="BH97"/>
  <c r="BG97"/>
  <c r="BF97"/>
  <c r="T97"/>
  <c r="T96"/>
  <c r="R97"/>
  <c r="R96"/>
  <c r="P97"/>
  <c r="P96"/>
  <c r="BK97"/>
  <c r="BK96"/>
  <c r="J96"/>
  <c r="J97"/>
  <c r="BE97"/>
  <c r="J62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86"/>
  <c r="F37"/>
  <c i="1" r="BD81"/>
  <c i="24" r="BH86"/>
  <c r="F36"/>
  <c i="1" r="BC81"/>
  <c i="24" r="BG86"/>
  <c r="F35"/>
  <c i="1" r="BB81"/>
  <c i="24" r="BF86"/>
  <c r="J34"/>
  <c i="1" r="AW81"/>
  <c i="24" r="F34"/>
  <c i="1" r="BA81"/>
  <c i="24" r="T86"/>
  <c r="T85"/>
  <c r="T84"/>
  <c r="T83"/>
  <c r="R86"/>
  <c r="R85"/>
  <c r="R84"/>
  <c r="R83"/>
  <c r="P86"/>
  <c r="P85"/>
  <c r="P84"/>
  <c r="P83"/>
  <c i="1" r="AU81"/>
  <c i="24" r="BK86"/>
  <c r="BK85"/>
  <c r="J85"/>
  <c r="BK84"/>
  <c r="J84"/>
  <c r="BK83"/>
  <c r="J83"/>
  <c r="J59"/>
  <c r="J30"/>
  <c i="1" r="AG81"/>
  <c i="24" r="J86"/>
  <c r="BE86"/>
  <c r="J33"/>
  <c i="1" r="AV81"/>
  <c i="24" r="F33"/>
  <c i="1" r="AZ81"/>
  <c i="24" r="J61"/>
  <c r="J60"/>
  <c r="J79"/>
  <c r="F79"/>
  <c r="F77"/>
  <c r="E75"/>
  <c r="J54"/>
  <c r="F54"/>
  <c r="F52"/>
  <c r="E50"/>
  <c r="J39"/>
  <c r="J24"/>
  <c r="E24"/>
  <c r="J80"/>
  <c r="J55"/>
  <c r="J23"/>
  <c r="J18"/>
  <c r="E18"/>
  <c r="F80"/>
  <c r="F55"/>
  <c r="J17"/>
  <c r="J12"/>
  <c r="J77"/>
  <c r="J52"/>
  <c r="E7"/>
  <c r="E73"/>
  <c r="E48"/>
  <c i="23" r="J37"/>
  <c r="J36"/>
  <c i="1" r="AY80"/>
  <c i="23" r="J35"/>
  <c i="1" r="AX80"/>
  <c i="23" r="BI312"/>
  <c r="BH312"/>
  <c r="BG312"/>
  <c r="BF312"/>
  <c r="T312"/>
  <c r="R312"/>
  <c r="P312"/>
  <c r="BK312"/>
  <c r="J312"/>
  <c r="BE312"/>
  <c r="BI309"/>
  <c r="BH309"/>
  <c r="BG309"/>
  <c r="BF309"/>
  <c r="T309"/>
  <c r="R309"/>
  <c r="P309"/>
  <c r="BK309"/>
  <c r="J309"/>
  <c r="BE309"/>
  <c r="BI306"/>
  <c r="BH306"/>
  <c r="BG306"/>
  <c r="BF306"/>
  <c r="T306"/>
  <c r="R306"/>
  <c r="P306"/>
  <c r="BK306"/>
  <c r="J306"/>
  <c r="BE306"/>
  <c r="BI304"/>
  <c r="BH304"/>
  <c r="BG304"/>
  <c r="BF304"/>
  <c r="T304"/>
  <c r="R304"/>
  <c r="P304"/>
  <c r="BK304"/>
  <c r="J304"/>
  <c r="BE304"/>
  <c r="BI302"/>
  <c r="BH302"/>
  <c r="BG302"/>
  <c r="BF302"/>
  <c r="T302"/>
  <c r="R302"/>
  <c r="P302"/>
  <c r="BK302"/>
  <c r="J302"/>
  <c r="BE302"/>
  <c r="BI298"/>
  <c r="BH298"/>
  <c r="BG298"/>
  <c r="BF298"/>
  <c r="T298"/>
  <c r="R298"/>
  <c r="P298"/>
  <c r="BK298"/>
  <c r="J298"/>
  <c r="BE298"/>
  <c r="BI291"/>
  <c r="BH291"/>
  <c r="BG291"/>
  <c r="BF291"/>
  <c r="T291"/>
  <c r="R291"/>
  <c r="P291"/>
  <c r="BK291"/>
  <c r="J291"/>
  <c r="BE291"/>
  <c r="BI287"/>
  <c r="BH287"/>
  <c r="BG287"/>
  <c r="BF287"/>
  <c r="T287"/>
  <c r="R287"/>
  <c r="P287"/>
  <c r="BK287"/>
  <c r="J287"/>
  <c r="BE287"/>
  <c r="BI284"/>
  <c r="BH284"/>
  <c r="BG284"/>
  <c r="BF284"/>
  <c r="T284"/>
  <c r="R284"/>
  <c r="P284"/>
  <c r="BK284"/>
  <c r="J284"/>
  <c r="BE284"/>
  <c r="BI280"/>
  <c r="BH280"/>
  <c r="BG280"/>
  <c r="BF280"/>
  <c r="T280"/>
  <c r="R280"/>
  <c r="P280"/>
  <c r="BK280"/>
  <c r="J280"/>
  <c r="BE280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1"/>
  <c r="BH271"/>
  <c r="BG271"/>
  <c r="BF271"/>
  <c r="T271"/>
  <c r="T270"/>
  <c r="T269"/>
  <c r="R271"/>
  <c r="R270"/>
  <c r="R269"/>
  <c r="P271"/>
  <c r="P270"/>
  <c r="P269"/>
  <c r="BK271"/>
  <c r="BK270"/>
  <c r="J270"/>
  <c r="BK269"/>
  <c r="J269"/>
  <c r="J271"/>
  <c r="BE271"/>
  <c r="J69"/>
  <c r="J68"/>
  <c r="BI267"/>
  <c r="BH267"/>
  <c r="BG267"/>
  <c r="BF267"/>
  <c r="T267"/>
  <c r="R267"/>
  <c r="P267"/>
  <c r="BK267"/>
  <c r="J267"/>
  <c r="BE267"/>
  <c r="BI264"/>
  <c r="BH264"/>
  <c r="BG264"/>
  <c r="BF264"/>
  <c r="T264"/>
  <c r="T263"/>
  <c r="R264"/>
  <c r="R263"/>
  <c r="P264"/>
  <c r="P263"/>
  <c r="BK264"/>
  <c r="BK263"/>
  <c r="J263"/>
  <c r="J264"/>
  <c r="BE264"/>
  <c r="J67"/>
  <c r="BI259"/>
  <c r="BH259"/>
  <c r="BG259"/>
  <c r="BF259"/>
  <c r="T259"/>
  <c r="R259"/>
  <c r="P259"/>
  <c r="BK259"/>
  <c r="J259"/>
  <c r="BE259"/>
  <c r="BI248"/>
  <c r="BH248"/>
  <c r="BG248"/>
  <c r="BF248"/>
  <c r="T248"/>
  <c r="R248"/>
  <c r="P248"/>
  <c r="BK248"/>
  <c r="J248"/>
  <c r="BE248"/>
  <c r="BI246"/>
  <c r="BH246"/>
  <c r="BG246"/>
  <c r="BF246"/>
  <c r="T246"/>
  <c r="R246"/>
  <c r="P246"/>
  <c r="BK246"/>
  <c r="J246"/>
  <c r="BE246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8"/>
  <c r="BH228"/>
  <c r="BG228"/>
  <c r="BF228"/>
  <c r="T228"/>
  <c r="R228"/>
  <c r="P228"/>
  <c r="BK228"/>
  <c r="J228"/>
  <c r="BE228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19"/>
  <c r="BH219"/>
  <c r="BG219"/>
  <c r="BF219"/>
  <c r="T219"/>
  <c r="R219"/>
  <c r="P219"/>
  <c r="BK219"/>
  <c r="J219"/>
  <c r="BE219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0"/>
  <c r="BH210"/>
  <c r="BG210"/>
  <c r="BF210"/>
  <c r="T210"/>
  <c r="R210"/>
  <c r="P210"/>
  <c r="BK210"/>
  <c r="J210"/>
  <c r="BE210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6"/>
  <c r="BH196"/>
  <c r="BG196"/>
  <c r="BF196"/>
  <c r="T196"/>
  <c r="R196"/>
  <c r="P196"/>
  <c r="BK196"/>
  <c r="J196"/>
  <c r="BE196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7"/>
  <c r="BH187"/>
  <c r="BG187"/>
  <c r="BF187"/>
  <c r="T187"/>
  <c r="T186"/>
  <c r="R187"/>
  <c r="R186"/>
  <c r="P187"/>
  <c r="P186"/>
  <c r="BK187"/>
  <c r="BK186"/>
  <c r="J186"/>
  <c r="J187"/>
  <c r="BE187"/>
  <c r="J6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5"/>
  <c r="BH105"/>
  <c r="BG105"/>
  <c r="BF105"/>
  <c r="T105"/>
  <c r="T104"/>
  <c r="R105"/>
  <c r="R104"/>
  <c r="P105"/>
  <c r="P104"/>
  <c r="BK105"/>
  <c r="BK104"/>
  <c r="J104"/>
  <c r="J105"/>
  <c r="BE105"/>
  <c r="J65"/>
  <c r="BI101"/>
  <c r="BH101"/>
  <c r="BG101"/>
  <c r="BF101"/>
  <c r="T101"/>
  <c r="T100"/>
  <c r="T99"/>
  <c r="R101"/>
  <c r="R100"/>
  <c r="R99"/>
  <c r="P101"/>
  <c r="P100"/>
  <c r="P99"/>
  <c r="BK101"/>
  <c r="BK100"/>
  <c r="J100"/>
  <c r="BK99"/>
  <c r="J99"/>
  <c r="J101"/>
  <c r="BE101"/>
  <c r="J64"/>
  <c r="J63"/>
  <c r="BI96"/>
  <c r="BH96"/>
  <c r="BG96"/>
  <c r="BF96"/>
  <c r="T96"/>
  <c r="T95"/>
  <c r="R96"/>
  <c r="R95"/>
  <c r="P96"/>
  <c r="P95"/>
  <c r="BK96"/>
  <c r="BK95"/>
  <c r="J95"/>
  <c r="J96"/>
  <c r="BE96"/>
  <c r="J62"/>
  <c r="BI92"/>
  <c r="F37"/>
  <c i="1" r="BD80"/>
  <c i="23" r="BH92"/>
  <c r="F36"/>
  <c i="1" r="BC80"/>
  <c i="23" r="BG92"/>
  <c r="F35"/>
  <c i="1" r="BB80"/>
  <c i="23" r="BF92"/>
  <c r="J34"/>
  <c i="1" r="AW80"/>
  <c i="23" r="F34"/>
  <c i="1" r="BA80"/>
  <c i="23" r="T92"/>
  <c r="T91"/>
  <c r="T90"/>
  <c r="T89"/>
  <c r="R92"/>
  <c r="R91"/>
  <c r="R90"/>
  <c r="R89"/>
  <c r="P92"/>
  <c r="P91"/>
  <c r="P90"/>
  <c r="P89"/>
  <c i="1" r="AU80"/>
  <c i="23" r="BK92"/>
  <c r="BK91"/>
  <c r="J91"/>
  <c r="BK90"/>
  <c r="J90"/>
  <c r="BK89"/>
  <c r="J89"/>
  <c r="J59"/>
  <c r="J30"/>
  <c i="1" r="AG80"/>
  <c i="23" r="J92"/>
  <c r="BE92"/>
  <c r="J33"/>
  <c i="1" r="AV80"/>
  <c i="23" r="F33"/>
  <c i="1" r="AZ80"/>
  <c i="23" r="J61"/>
  <c r="J60"/>
  <c r="J85"/>
  <c r="F85"/>
  <c r="F83"/>
  <c r="E81"/>
  <c r="J54"/>
  <c r="F54"/>
  <c r="F52"/>
  <c r="E50"/>
  <c r="J39"/>
  <c r="J24"/>
  <c r="E24"/>
  <c r="J86"/>
  <c r="J55"/>
  <c r="J23"/>
  <c r="J18"/>
  <c r="E18"/>
  <c r="F86"/>
  <c r="F55"/>
  <c r="J17"/>
  <c r="J12"/>
  <c r="J83"/>
  <c r="J52"/>
  <c r="E7"/>
  <c r="E79"/>
  <c r="E48"/>
  <c i="22" r="J37"/>
  <c r="J36"/>
  <c i="1" r="AY79"/>
  <c i="22" r="J35"/>
  <c i="1" r="AX79"/>
  <c i="22" r="BI170"/>
  <c r="BH170"/>
  <c r="BG170"/>
  <c r="BF170"/>
  <c r="T170"/>
  <c r="R170"/>
  <c r="P170"/>
  <c r="BK170"/>
  <c r="J170"/>
  <c r="BE170"/>
  <c r="BI167"/>
  <c r="BH167"/>
  <c r="BG167"/>
  <c r="BF167"/>
  <c r="T167"/>
  <c r="T166"/>
  <c r="R167"/>
  <c r="R166"/>
  <c r="P167"/>
  <c r="P166"/>
  <c r="BK167"/>
  <c r="BK166"/>
  <c r="J166"/>
  <c r="J167"/>
  <c r="BE167"/>
  <c r="J65"/>
  <c r="BI162"/>
  <c r="BH162"/>
  <c r="BG162"/>
  <c r="BF162"/>
  <c r="T162"/>
  <c r="R162"/>
  <c r="P162"/>
  <c r="BK162"/>
  <c r="J162"/>
  <c r="BE162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4"/>
  <c r="BH134"/>
  <c r="BG134"/>
  <c r="BF134"/>
  <c r="T134"/>
  <c r="R134"/>
  <c r="P134"/>
  <c r="BK134"/>
  <c r="J134"/>
  <c r="BE134"/>
  <c r="BI130"/>
  <c r="BH130"/>
  <c r="BG130"/>
  <c r="BF130"/>
  <c r="T130"/>
  <c r="R130"/>
  <c r="P130"/>
  <c r="BK130"/>
  <c r="J130"/>
  <c r="BE130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T116"/>
  <c r="R117"/>
  <c r="R116"/>
  <c r="P117"/>
  <c r="P116"/>
  <c r="BK117"/>
  <c r="BK116"/>
  <c r="J116"/>
  <c r="J117"/>
  <c r="BE117"/>
  <c r="J64"/>
  <c r="BI113"/>
  <c r="BH113"/>
  <c r="BG113"/>
  <c r="BF113"/>
  <c r="T113"/>
  <c r="R113"/>
  <c r="P113"/>
  <c r="BK113"/>
  <c r="J113"/>
  <c r="BE113"/>
  <c r="BI110"/>
  <c r="BH110"/>
  <c r="BG110"/>
  <c r="BF110"/>
  <c r="T110"/>
  <c r="R110"/>
  <c r="P110"/>
  <c r="BK110"/>
  <c r="J110"/>
  <c r="BE110"/>
  <c r="BI102"/>
  <c r="BH102"/>
  <c r="BG102"/>
  <c r="BF102"/>
  <c r="T102"/>
  <c r="R102"/>
  <c r="P102"/>
  <c r="BK102"/>
  <c r="J102"/>
  <c r="BE102"/>
  <c r="BI93"/>
  <c r="BH93"/>
  <c r="BG93"/>
  <c r="BF93"/>
  <c r="T93"/>
  <c r="T92"/>
  <c r="T91"/>
  <c r="R93"/>
  <c r="R92"/>
  <c r="R91"/>
  <c r="P93"/>
  <c r="P92"/>
  <c r="P91"/>
  <c r="BK93"/>
  <c r="BK92"/>
  <c r="J92"/>
  <c r="BK91"/>
  <c r="J91"/>
  <c r="J93"/>
  <c r="BE93"/>
  <c r="J63"/>
  <c r="J62"/>
  <c r="BI88"/>
  <c r="F37"/>
  <c i="1" r="BD79"/>
  <c i="22" r="BH88"/>
  <c r="F36"/>
  <c i="1" r="BC79"/>
  <c i="22" r="BG88"/>
  <c r="F35"/>
  <c i="1" r="BB79"/>
  <c i="22" r="BF88"/>
  <c r="J34"/>
  <c i="1" r="AW79"/>
  <c i="22" r="F34"/>
  <c i="1" r="BA79"/>
  <c i="22" r="T88"/>
  <c r="T87"/>
  <c r="T86"/>
  <c r="T85"/>
  <c r="R88"/>
  <c r="R87"/>
  <c r="R86"/>
  <c r="R85"/>
  <c r="P88"/>
  <c r="P87"/>
  <c r="P86"/>
  <c r="P85"/>
  <c i="1" r="AU79"/>
  <c i="22" r="BK88"/>
  <c r="BK87"/>
  <c r="J87"/>
  <c r="BK86"/>
  <c r="J86"/>
  <c r="BK85"/>
  <c r="J85"/>
  <c r="J59"/>
  <c r="J30"/>
  <c i="1" r="AG79"/>
  <c i="22" r="J88"/>
  <c r="BE88"/>
  <c r="J33"/>
  <c i="1" r="AV79"/>
  <c i="22" r="F33"/>
  <c i="1" r="AZ79"/>
  <c i="22" r="J61"/>
  <c r="J60"/>
  <c r="J81"/>
  <c r="F81"/>
  <c r="F79"/>
  <c r="E77"/>
  <c r="J54"/>
  <c r="F54"/>
  <c r="F52"/>
  <c r="E50"/>
  <c r="J39"/>
  <c r="J24"/>
  <c r="E24"/>
  <c r="J82"/>
  <c r="J55"/>
  <c r="J23"/>
  <c r="J18"/>
  <c r="E18"/>
  <c r="F82"/>
  <c r="F55"/>
  <c r="J17"/>
  <c r="J12"/>
  <c r="J79"/>
  <c r="J52"/>
  <c r="E7"/>
  <c r="E75"/>
  <c r="E48"/>
  <c i="21" r="J41"/>
  <c r="J40"/>
  <c i="1" r="AY78"/>
  <c i="21" r="J39"/>
  <c i="1" r="AX78"/>
  <c i="21" r="BI100"/>
  <c r="BH100"/>
  <c r="BG100"/>
  <c r="BF100"/>
  <c r="T100"/>
  <c r="T99"/>
  <c r="R100"/>
  <c r="R99"/>
  <c r="P100"/>
  <c r="P99"/>
  <c r="BK100"/>
  <c r="BK99"/>
  <c r="J99"/>
  <c r="J100"/>
  <c r="BE100"/>
  <c r="J70"/>
  <c r="BI97"/>
  <c r="F41"/>
  <c i="1" r="BD78"/>
  <c i="21" r="BH97"/>
  <c r="F40"/>
  <c i="1" r="BC78"/>
  <c i="21" r="BG97"/>
  <c r="F39"/>
  <c i="1" r="BB78"/>
  <c i="21" r="BF97"/>
  <c r="J38"/>
  <c i="1" r="AW78"/>
  <c i="21" r="F38"/>
  <c i="1" r="BA78"/>
  <c i="21" r="T97"/>
  <c r="T96"/>
  <c r="T95"/>
  <c r="T94"/>
  <c r="R97"/>
  <c r="R96"/>
  <c r="R95"/>
  <c r="R94"/>
  <c r="P97"/>
  <c r="P96"/>
  <c r="P95"/>
  <c r="P94"/>
  <c i="1" r="AU78"/>
  <c i="21" r="BK97"/>
  <c r="BK96"/>
  <c r="J96"/>
  <c r="BK95"/>
  <c r="J95"/>
  <c r="BK94"/>
  <c r="J94"/>
  <c r="J67"/>
  <c r="J34"/>
  <c i="1" r="AG78"/>
  <c i="21" r="J97"/>
  <c r="BE97"/>
  <c r="J37"/>
  <c i="1" r="AV78"/>
  <c i="21" r="F37"/>
  <c i="1" r="AZ78"/>
  <c i="21" r="J69"/>
  <c r="J68"/>
  <c r="J90"/>
  <c r="F90"/>
  <c r="F88"/>
  <c r="E86"/>
  <c r="J62"/>
  <c r="F62"/>
  <c r="F60"/>
  <c r="E58"/>
  <c r="J43"/>
  <c r="J28"/>
  <c r="E28"/>
  <c r="J91"/>
  <c r="J63"/>
  <c r="J27"/>
  <c r="J22"/>
  <c r="E22"/>
  <c r="F91"/>
  <c r="F63"/>
  <c r="J21"/>
  <c r="J16"/>
  <c r="J88"/>
  <c r="J60"/>
  <c r="E7"/>
  <c r="E80"/>
  <c r="E52"/>
  <c i="20" r="J41"/>
  <c r="J40"/>
  <c i="1" r="AY77"/>
  <c i="20" r="J39"/>
  <c i="1" r="AX77"/>
  <c i="20"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T99"/>
  <c r="R100"/>
  <c r="R99"/>
  <c r="P100"/>
  <c r="P99"/>
  <c r="BK100"/>
  <c r="BK99"/>
  <c r="J99"/>
  <c r="J100"/>
  <c r="BE100"/>
  <c r="J70"/>
  <c r="BI97"/>
  <c r="F41"/>
  <c i="1" r="BD77"/>
  <c i="20" r="BH97"/>
  <c r="F40"/>
  <c i="1" r="BC77"/>
  <c i="20" r="BG97"/>
  <c r="F39"/>
  <c i="1" r="BB77"/>
  <c i="20" r="BF97"/>
  <c r="J38"/>
  <c i="1" r="AW77"/>
  <c i="20" r="F38"/>
  <c i="1" r="BA77"/>
  <c i="20" r="T97"/>
  <c r="T96"/>
  <c r="T95"/>
  <c r="T94"/>
  <c r="R97"/>
  <c r="R96"/>
  <c r="R95"/>
  <c r="R94"/>
  <c r="P97"/>
  <c r="P96"/>
  <c r="P95"/>
  <c r="P94"/>
  <c i="1" r="AU77"/>
  <c i="20" r="BK97"/>
  <c r="BK96"/>
  <c r="J96"/>
  <c r="BK95"/>
  <c r="J95"/>
  <c r="BK94"/>
  <c r="J94"/>
  <c r="J67"/>
  <c r="J34"/>
  <c i="1" r="AG77"/>
  <c i="20" r="J97"/>
  <c r="BE97"/>
  <c r="J37"/>
  <c i="1" r="AV77"/>
  <c i="20" r="F37"/>
  <c i="1" r="AZ77"/>
  <c i="20" r="J69"/>
  <c r="J68"/>
  <c r="J90"/>
  <c r="F90"/>
  <c r="F88"/>
  <c r="E86"/>
  <c r="J62"/>
  <c r="F62"/>
  <c r="F60"/>
  <c r="E58"/>
  <c r="J43"/>
  <c r="J28"/>
  <c r="E28"/>
  <c r="J91"/>
  <c r="J63"/>
  <c r="J27"/>
  <c r="J22"/>
  <c r="E22"/>
  <c r="F91"/>
  <c r="F63"/>
  <c r="J21"/>
  <c r="J16"/>
  <c r="J88"/>
  <c r="J60"/>
  <c r="E7"/>
  <c r="E80"/>
  <c r="E52"/>
  <c i="19" r="J41"/>
  <c r="J40"/>
  <c i="1" r="AY76"/>
  <c i="19" r="J39"/>
  <c i="1" r="AX76"/>
  <c i="19" r="BI140"/>
  <c r="BH140"/>
  <c r="BG140"/>
  <c r="BF140"/>
  <c r="T140"/>
  <c r="T139"/>
  <c r="R140"/>
  <c r="R139"/>
  <c r="P140"/>
  <c r="P139"/>
  <c r="BK140"/>
  <c r="BK139"/>
  <c r="J139"/>
  <c r="J140"/>
  <c r="BE140"/>
  <c r="J72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T132"/>
  <c r="T131"/>
  <c r="R133"/>
  <c r="R132"/>
  <c r="R131"/>
  <c r="P133"/>
  <c r="P132"/>
  <c r="P131"/>
  <c r="BK133"/>
  <c r="BK132"/>
  <c r="J132"/>
  <c r="BK131"/>
  <c r="J131"/>
  <c r="J133"/>
  <c r="BE133"/>
  <c r="J71"/>
  <c r="J7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F41"/>
  <c i="1" r="BD76"/>
  <c i="19" r="BH99"/>
  <c r="F40"/>
  <c i="1" r="BC76"/>
  <c i="19" r="BG99"/>
  <c r="F39"/>
  <c i="1" r="BB76"/>
  <c i="19" r="BF99"/>
  <c r="J38"/>
  <c i="1" r="AW76"/>
  <c i="19" r="F38"/>
  <c i="1" r="BA76"/>
  <c i="19" r="T99"/>
  <c r="T98"/>
  <c r="T97"/>
  <c r="T96"/>
  <c r="R99"/>
  <c r="R98"/>
  <c r="R97"/>
  <c r="R96"/>
  <c r="P99"/>
  <c r="P98"/>
  <c r="P97"/>
  <c r="P96"/>
  <c i="1" r="AU76"/>
  <c i="19" r="BK99"/>
  <c r="BK98"/>
  <c r="J98"/>
  <c r="BK97"/>
  <c r="J97"/>
  <c r="BK96"/>
  <c r="J96"/>
  <c r="J67"/>
  <c r="J34"/>
  <c i="1" r="AG76"/>
  <c i="19" r="J99"/>
  <c r="BE99"/>
  <c r="J37"/>
  <c i="1" r="AV76"/>
  <c i="19" r="F37"/>
  <c i="1" r="AZ76"/>
  <c i="19" r="J69"/>
  <c r="J68"/>
  <c r="J92"/>
  <c r="F92"/>
  <c r="F90"/>
  <c r="E88"/>
  <c r="J62"/>
  <c r="F62"/>
  <c r="F60"/>
  <c r="E58"/>
  <c r="J43"/>
  <c r="J28"/>
  <c r="E28"/>
  <c r="J93"/>
  <c r="J63"/>
  <c r="J27"/>
  <c r="J22"/>
  <c r="E22"/>
  <c r="F93"/>
  <c r="F63"/>
  <c r="J21"/>
  <c r="J16"/>
  <c r="J90"/>
  <c r="J60"/>
  <c r="E7"/>
  <c r="E82"/>
  <c r="E52"/>
  <c i="18" r="J41"/>
  <c r="J40"/>
  <c i="1" r="AY75"/>
  <c i="18" r="J39"/>
  <c i="1" r="AX75"/>
  <c i="18" r="BI136"/>
  <c r="BH136"/>
  <c r="BG136"/>
  <c r="BF136"/>
  <c r="T136"/>
  <c r="T135"/>
  <c r="R136"/>
  <c r="R135"/>
  <c r="P136"/>
  <c r="P135"/>
  <c r="BK136"/>
  <c r="BK135"/>
  <c r="J135"/>
  <c r="J136"/>
  <c r="BE136"/>
  <c r="J72"/>
  <c r="BI133"/>
  <c r="BH133"/>
  <c r="BG133"/>
  <c r="BF133"/>
  <c r="T133"/>
  <c r="T132"/>
  <c r="T131"/>
  <c r="R133"/>
  <c r="R132"/>
  <c r="R131"/>
  <c r="P133"/>
  <c r="P132"/>
  <c r="P131"/>
  <c r="BK133"/>
  <c r="BK132"/>
  <c r="J132"/>
  <c r="BK131"/>
  <c r="J131"/>
  <c r="J133"/>
  <c r="BE133"/>
  <c r="J71"/>
  <c r="J7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F41"/>
  <c i="1" r="BD75"/>
  <c i="18" r="BH99"/>
  <c r="F40"/>
  <c i="1" r="BC75"/>
  <c i="18" r="BG99"/>
  <c r="F39"/>
  <c i="1" r="BB75"/>
  <c i="18" r="BF99"/>
  <c r="J38"/>
  <c i="1" r="AW75"/>
  <c i="18" r="F38"/>
  <c i="1" r="BA75"/>
  <c i="18" r="T99"/>
  <c r="T98"/>
  <c r="T97"/>
  <c r="T96"/>
  <c r="R99"/>
  <c r="R98"/>
  <c r="R97"/>
  <c r="R96"/>
  <c r="P99"/>
  <c r="P98"/>
  <c r="P97"/>
  <c r="P96"/>
  <c i="1" r="AU75"/>
  <c i="18" r="BK99"/>
  <c r="BK98"/>
  <c r="J98"/>
  <c r="BK97"/>
  <c r="J97"/>
  <c r="BK96"/>
  <c r="J96"/>
  <c r="J67"/>
  <c r="J34"/>
  <c i="1" r="AG75"/>
  <c i="18" r="J99"/>
  <c r="BE99"/>
  <c r="J37"/>
  <c i="1" r="AV75"/>
  <c i="18" r="F37"/>
  <c i="1" r="AZ75"/>
  <c i="18" r="J69"/>
  <c r="J68"/>
  <c r="J92"/>
  <c r="F92"/>
  <c r="F90"/>
  <c r="E88"/>
  <c r="J62"/>
  <c r="F62"/>
  <c r="F60"/>
  <c r="E58"/>
  <c r="J43"/>
  <c r="J28"/>
  <c r="E28"/>
  <c r="J93"/>
  <c r="J63"/>
  <c r="J27"/>
  <c r="J22"/>
  <c r="E22"/>
  <c r="F93"/>
  <c r="F63"/>
  <c r="J21"/>
  <c r="J16"/>
  <c r="J90"/>
  <c r="J60"/>
  <c r="E7"/>
  <c r="E82"/>
  <c r="E52"/>
  <c i="17" r="J41"/>
  <c r="J40"/>
  <c i="1" r="AY73"/>
  <c i="17" r="J39"/>
  <c i="1" r="AX73"/>
  <c i="17"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T99"/>
  <c r="R100"/>
  <c r="R99"/>
  <c r="P100"/>
  <c r="P99"/>
  <c r="BK100"/>
  <c r="BK99"/>
  <c r="J99"/>
  <c r="J100"/>
  <c r="BE100"/>
  <c r="J70"/>
  <c r="BI97"/>
  <c r="F41"/>
  <c i="1" r="BD73"/>
  <c i="17" r="BH97"/>
  <c r="F40"/>
  <c i="1" r="BC73"/>
  <c i="17" r="BG97"/>
  <c r="F39"/>
  <c i="1" r="BB73"/>
  <c i="17" r="BF97"/>
  <c r="J38"/>
  <c i="1" r="AW73"/>
  <c i="17" r="F38"/>
  <c i="1" r="BA73"/>
  <c i="17" r="T97"/>
  <c r="T96"/>
  <c r="T95"/>
  <c r="T94"/>
  <c r="R97"/>
  <c r="R96"/>
  <c r="R95"/>
  <c r="R94"/>
  <c r="P97"/>
  <c r="P96"/>
  <c r="P95"/>
  <c r="P94"/>
  <c i="1" r="AU73"/>
  <c i="17" r="BK97"/>
  <c r="BK96"/>
  <c r="J96"/>
  <c r="BK95"/>
  <c r="J95"/>
  <c r="BK94"/>
  <c r="J94"/>
  <c r="J67"/>
  <c r="J34"/>
  <c i="1" r="AG73"/>
  <c i="17" r="J97"/>
  <c r="BE97"/>
  <c r="J37"/>
  <c i="1" r="AV73"/>
  <c i="17" r="F37"/>
  <c i="1" r="AZ73"/>
  <c i="17" r="J69"/>
  <c r="J68"/>
  <c r="J90"/>
  <c r="F90"/>
  <c r="F88"/>
  <c r="E86"/>
  <c r="J62"/>
  <c r="F62"/>
  <c r="F60"/>
  <c r="E58"/>
  <c r="J43"/>
  <c r="J28"/>
  <c r="E28"/>
  <c r="J91"/>
  <c r="J63"/>
  <c r="J27"/>
  <c r="J22"/>
  <c r="E22"/>
  <c r="F91"/>
  <c r="F63"/>
  <c r="J21"/>
  <c r="J16"/>
  <c r="J88"/>
  <c r="J60"/>
  <c r="E7"/>
  <c r="E80"/>
  <c r="E52"/>
  <c i="16" r="J41"/>
  <c r="J40"/>
  <c i="1" r="AY72"/>
  <c i="16" r="J39"/>
  <c i="1" r="AX72"/>
  <c i="16"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T113"/>
  <c r="R114"/>
  <c r="R113"/>
  <c r="P114"/>
  <c r="P113"/>
  <c r="BK114"/>
  <c r="BK113"/>
  <c r="J113"/>
  <c r="J114"/>
  <c r="BE114"/>
  <c r="J7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T104"/>
  <c r="R105"/>
  <c r="R104"/>
  <c r="P105"/>
  <c r="P104"/>
  <c r="BK105"/>
  <c r="BK104"/>
  <c r="J104"/>
  <c r="J105"/>
  <c r="BE105"/>
  <c r="J71"/>
  <c r="BI102"/>
  <c r="BH102"/>
  <c r="BG102"/>
  <c r="BF102"/>
  <c r="T102"/>
  <c r="R102"/>
  <c r="P102"/>
  <c r="BK102"/>
  <c r="J102"/>
  <c r="BE102"/>
  <c r="BI100"/>
  <c r="F41"/>
  <c i="1" r="BD72"/>
  <c i="16" r="BH100"/>
  <c r="F40"/>
  <c i="1" r="BC72"/>
  <c i="16" r="BG100"/>
  <c r="F39"/>
  <c i="1" r="BB72"/>
  <c i="16" r="BF100"/>
  <c r="J38"/>
  <c i="1" r="AW72"/>
  <c i="16" r="F38"/>
  <c i="1" r="BA72"/>
  <c i="16" r="T100"/>
  <c r="T99"/>
  <c r="T98"/>
  <c r="T97"/>
  <c r="T96"/>
  <c r="R100"/>
  <c r="R99"/>
  <c r="R98"/>
  <c r="R97"/>
  <c r="R96"/>
  <c r="P100"/>
  <c r="P99"/>
  <c r="P98"/>
  <c r="P97"/>
  <c r="P96"/>
  <c i="1" r="AU72"/>
  <c i="16" r="BK100"/>
  <c r="BK99"/>
  <c r="J99"/>
  <c r="BK98"/>
  <c r="J98"/>
  <c r="BK97"/>
  <c r="J97"/>
  <c r="BK96"/>
  <c r="J96"/>
  <c r="J67"/>
  <c r="J34"/>
  <c i="1" r="AG72"/>
  <c i="16" r="J100"/>
  <c r="BE100"/>
  <c r="J37"/>
  <c i="1" r="AV72"/>
  <c i="16" r="F37"/>
  <c i="1" r="AZ72"/>
  <c i="16" r="J70"/>
  <c r="J69"/>
  <c r="J68"/>
  <c r="J92"/>
  <c r="F92"/>
  <c r="F90"/>
  <c r="E88"/>
  <c r="J62"/>
  <c r="F62"/>
  <c r="F60"/>
  <c r="E58"/>
  <c r="J43"/>
  <c r="J28"/>
  <c r="E28"/>
  <c r="J93"/>
  <c r="J63"/>
  <c r="J27"/>
  <c r="J22"/>
  <c r="E22"/>
  <c r="F93"/>
  <c r="F63"/>
  <c r="J21"/>
  <c r="J16"/>
  <c r="J90"/>
  <c r="J60"/>
  <c r="E7"/>
  <c r="E82"/>
  <c r="E52"/>
  <c i="15" r="J41"/>
  <c r="J40"/>
  <c i="1" r="AY70"/>
  <c i="15" r="J39"/>
  <c i="1" r="AX70"/>
  <c i="15" r="BI98"/>
  <c r="BH98"/>
  <c r="BG98"/>
  <c r="BF98"/>
  <c r="T98"/>
  <c r="R98"/>
  <c r="P98"/>
  <c r="BK98"/>
  <c r="J98"/>
  <c r="BE98"/>
  <c r="BI96"/>
  <c r="F41"/>
  <c i="1" r="BD70"/>
  <c i="15" r="BH96"/>
  <c r="F40"/>
  <c i="1" r="BC70"/>
  <c i="15" r="BG96"/>
  <c r="F39"/>
  <c i="1" r="BB70"/>
  <c i="15" r="BF96"/>
  <c r="J38"/>
  <c i="1" r="AW70"/>
  <c i="15" r="F38"/>
  <c i="1" r="BA70"/>
  <c i="15" r="T96"/>
  <c r="T95"/>
  <c r="T94"/>
  <c r="T93"/>
  <c r="R96"/>
  <c r="R95"/>
  <c r="R94"/>
  <c r="R93"/>
  <c r="P96"/>
  <c r="P95"/>
  <c r="P94"/>
  <c r="P93"/>
  <c i="1" r="AU70"/>
  <c i="15" r="BK96"/>
  <c r="BK95"/>
  <c r="J95"/>
  <c r="BK94"/>
  <c r="J94"/>
  <c r="BK93"/>
  <c r="J93"/>
  <c r="J67"/>
  <c r="J34"/>
  <c i="1" r="AG70"/>
  <c i="15" r="J96"/>
  <c r="BE96"/>
  <c r="J37"/>
  <c i="1" r="AV70"/>
  <c i="15" r="F37"/>
  <c i="1" r="AZ70"/>
  <c i="15" r="J69"/>
  <c r="J68"/>
  <c r="J89"/>
  <c r="F89"/>
  <c r="F87"/>
  <c r="E85"/>
  <c r="J62"/>
  <c r="F62"/>
  <c r="F60"/>
  <c r="E58"/>
  <c r="J43"/>
  <c r="J28"/>
  <c r="E28"/>
  <c r="J90"/>
  <c r="J63"/>
  <c r="J27"/>
  <c r="J22"/>
  <c r="E22"/>
  <c r="F90"/>
  <c r="F63"/>
  <c r="J21"/>
  <c r="J16"/>
  <c r="J87"/>
  <c r="J60"/>
  <c r="E7"/>
  <c r="E79"/>
  <c r="E52"/>
  <c i="14" r="J41"/>
  <c r="J40"/>
  <c i="1" r="AY69"/>
  <c i="14" r="J39"/>
  <c i="1" r="AX69"/>
  <c i="14" r="BI96"/>
  <c r="F41"/>
  <c i="1" r="BD69"/>
  <c i="14" r="BH96"/>
  <c r="F40"/>
  <c i="1" r="BC69"/>
  <c i="14" r="BG96"/>
  <c r="F39"/>
  <c i="1" r="BB69"/>
  <c i="14" r="BF96"/>
  <c r="J38"/>
  <c i="1" r="AW69"/>
  <c i="14" r="F38"/>
  <c i="1" r="BA69"/>
  <c i="14" r="T96"/>
  <c r="T95"/>
  <c r="T94"/>
  <c r="T93"/>
  <c r="R96"/>
  <c r="R95"/>
  <c r="R94"/>
  <c r="R93"/>
  <c r="P96"/>
  <c r="P95"/>
  <c r="P94"/>
  <c r="P93"/>
  <c i="1" r="AU69"/>
  <c i="14" r="BK96"/>
  <c r="BK95"/>
  <c r="J95"/>
  <c r="BK94"/>
  <c r="J94"/>
  <c r="BK93"/>
  <c r="J93"/>
  <c r="J67"/>
  <c r="J34"/>
  <c i="1" r="AG69"/>
  <c i="14" r="J96"/>
  <c r="BE96"/>
  <c r="J37"/>
  <c i="1" r="AV69"/>
  <c i="14" r="F37"/>
  <c i="1" r="AZ69"/>
  <c i="14" r="J69"/>
  <c r="J68"/>
  <c r="J89"/>
  <c r="F89"/>
  <c r="F87"/>
  <c r="E85"/>
  <c r="J62"/>
  <c r="F62"/>
  <c r="F60"/>
  <c r="E58"/>
  <c r="J43"/>
  <c r="J28"/>
  <c r="E28"/>
  <c r="J90"/>
  <c r="J63"/>
  <c r="J27"/>
  <c r="J22"/>
  <c r="E22"/>
  <c r="F90"/>
  <c r="F63"/>
  <c r="J21"/>
  <c r="J16"/>
  <c r="J87"/>
  <c r="J60"/>
  <c r="E7"/>
  <c r="E79"/>
  <c r="E52"/>
  <c i="13" r="J41"/>
  <c r="J40"/>
  <c i="1" r="AY68"/>
  <c i="13" r="J39"/>
  <c i="1" r="AX68"/>
  <c i="13"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T99"/>
  <c r="R100"/>
  <c r="R99"/>
  <c r="P100"/>
  <c r="P99"/>
  <c r="BK100"/>
  <c r="BK99"/>
  <c r="J99"/>
  <c r="J100"/>
  <c r="BE100"/>
  <c r="J70"/>
  <c r="BI97"/>
  <c r="F41"/>
  <c i="1" r="BD68"/>
  <c i="13" r="BH97"/>
  <c r="F40"/>
  <c i="1" r="BC68"/>
  <c i="13" r="BG97"/>
  <c r="F39"/>
  <c i="1" r="BB68"/>
  <c i="13" r="BF97"/>
  <c r="J38"/>
  <c i="1" r="AW68"/>
  <c i="13" r="F38"/>
  <c i="1" r="BA68"/>
  <c i="13" r="T97"/>
  <c r="T96"/>
  <c r="T95"/>
  <c r="T94"/>
  <c r="R97"/>
  <c r="R96"/>
  <c r="R95"/>
  <c r="R94"/>
  <c r="P97"/>
  <c r="P96"/>
  <c r="P95"/>
  <c r="P94"/>
  <c i="1" r="AU68"/>
  <c i="13" r="BK97"/>
  <c r="BK96"/>
  <c r="J96"/>
  <c r="BK95"/>
  <c r="J95"/>
  <c r="BK94"/>
  <c r="J94"/>
  <c r="J67"/>
  <c r="J34"/>
  <c i="1" r="AG68"/>
  <c i="13" r="J97"/>
  <c r="BE97"/>
  <c r="J37"/>
  <c i="1" r="AV68"/>
  <c i="13" r="F37"/>
  <c i="1" r="AZ68"/>
  <c i="13" r="J69"/>
  <c r="J68"/>
  <c r="J90"/>
  <c r="F90"/>
  <c r="F88"/>
  <c r="E86"/>
  <c r="J62"/>
  <c r="F62"/>
  <c r="F60"/>
  <c r="E58"/>
  <c r="J43"/>
  <c r="J28"/>
  <c r="E28"/>
  <c r="J91"/>
  <c r="J63"/>
  <c r="J27"/>
  <c r="J22"/>
  <c r="E22"/>
  <c r="F91"/>
  <c r="F63"/>
  <c r="J21"/>
  <c r="J16"/>
  <c r="J88"/>
  <c r="J60"/>
  <c r="E7"/>
  <c r="E80"/>
  <c r="E52"/>
  <c i="12" r="J41"/>
  <c r="J40"/>
  <c i="1" r="AY67"/>
  <c i="12" r="J39"/>
  <c i="1" r="AX67"/>
  <c i="12" r="BI183"/>
  <c r="BH183"/>
  <c r="BG183"/>
  <c r="BF183"/>
  <c r="T183"/>
  <c r="T182"/>
  <c r="R183"/>
  <c r="R182"/>
  <c r="P183"/>
  <c r="P182"/>
  <c r="BK183"/>
  <c r="BK182"/>
  <c r="J182"/>
  <c r="J183"/>
  <c r="BE183"/>
  <c r="J76"/>
  <c r="BI180"/>
  <c r="BH180"/>
  <c r="BG180"/>
  <c r="BF180"/>
  <c r="T180"/>
  <c r="R180"/>
  <c r="P180"/>
  <c r="BK180"/>
  <c r="J180"/>
  <c r="BE180"/>
  <c r="BI178"/>
  <c r="BH178"/>
  <c r="BG178"/>
  <c r="BF178"/>
  <c r="T178"/>
  <c r="R178"/>
  <c r="P178"/>
  <c r="BK178"/>
  <c r="J178"/>
  <c r="BE178"/>
  <c r="BI176"/>
  <c r="BH176"/>
  <c r="BG176"/>
  <c r="BF176"/>
  <c r="T176"/>
  <c r="T175"/>
  <c r="R176"/>
  <c r="R175"/>
  <c r="P176"/>
  <c r="P175"/>
  <c r="BK176"/>
  <c r="BK175"/>
  <c r="J175"/>
  <c r="J176"/>
  <c r="BE176"/>
  <c r="J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1"/>
  <c r="BH161"/>
  <c r="BG161"/>
  <c r="BF161"/>
  <c r="T161"/>
  <c r="T160"/>
  <c r="R161"/>
  <c r="R160"/>
  <c r="P161"/>
  <c r="P160"/>
  <c r="BK161"/>
  <c r="BK160"/>
  <c r="J160"/>
  <c r="J161"/>
  <c r="BE161"/>
  <c r="J74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T151"/>
  <c r="R152"/>
  <c r="R151"/>
  <c r="P152"/>
  <c r="P151"/>
  <c r="BK152"/>
  <c r="BK151"/>
  <c r="J151"/>
  <c r="J152"/>
  <c r="BE152"/>
  <c r="J73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T137"/>
  <c r="T136"/>
  <c r="R138"/>
  <c r="R137"/>
  <c r="R136"/>
  <c r="P138"/>
  <c r="P137"/>
  <c r="P136"/>
  <c r="BK138"/>
  <c r="BK137"/>
  <c r="J137"/>
  <c r="BK136"/>
  <c r="J136"/>
  <c r="J138"/>
  <c r="BE138"/>
  <c r="J72"/>
  <c r="J71"/>
  <c r="BI134"/>
  <c r="BH134"/>
  <c r="BG134"/>
  <c r="BF134"/>
  <c r="T134"/>
  <c r="R134"/>
  <c r="P134"/>
  <c r="BK134"/>
  <c r="J134"/>
  <c r="BE134"/>
  <c r="BI132"/>
  <c r="BH132"/>
  <c r="BG132"/>
  <c r="BF132"/>
  <c r="T132"/>
  <c r="T131"/>
  <c r="R132"/>
  <c r="R131"/>
  <c r="P132"/>
  <c r="P131"/>
  <c r="BK132"/>
  <c r="BK131"/>
  <c r="J131"/>
  <c r="J132"/>
  <c r="BE132"/>
  <c r="J7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F41"/>
  <c i="1" r="BD67"/>
  <c i="12" r="BH103"/>
  <c r="F40"/>
  <c i="1" r="BC67"/>
  <c i="12" r="BG103"/>
  <c r="F39"/>
  <c i="1" r="BB67"/>
  <c i="12" r="BF103"/>
  <c r="J38"/>
  <c i="1" r="AW67"/>
  <c i="12" r="F38"/>
  <c i="1" r="BA67"/>
  <c i="12" r="T103"/>
  <c r="T102"/>
  <c r="T101"/>
  <c r="T100"/>
  <c r="R103"/>
  <c r="R102"/>
  <c r="R101"/>
  <c r="R100"/>
  <c r="P103"/>
  <c r="P102"/>
  <c r="P101"/>
  <c r="P100"/>
  <c i="1" r="AU67"/>
  <c i="12" r="BK103"/>
  <c r="BK102"/>
  <c r="J102"/>
  <c r="BK101"/>
  <c r="J101"/>
  <c r="BK100"/>
  <c r="J100"/>
  <c r="J67"/>
  <c r="J34"/>
  <c i="1" r="AG67"/>
  <c i="12" r="J103"/>
  <c r="BE103"/>
  <c r="J37"/>
  <c i="1" r="AV67"/>
  <c i="12" r="F37"/>
  <c i="1" r="AZ67"/>
  <c i="12" r="J69"/>
  <c r="J68"/>
  <c r="J96"/>
  <c r="F96"/>
  <c r="F94"/>
  <c r="E92"/>
  <c r="J62"/>
  <c r="F62"/>
  <c r="F60"/>
  <c r="E58"/>
  <c r="J43"/>
  <c r="J28"/>
  <c r="E28"/>
  <c r="J97"/>
  <c r="J63"/>
  <c r="J27"/>
  <c r="J22"/>
  <c r="E22"/>
  <c r="F97"/>
  <c r="F63"/>
  <c r="J21"/>
  <c r="J16"/>
  <c r="J94"/>
  <c r="J60"/>
  <c r="E7"/>
  <c r="E86"/>
  <c r="E52"/>
  <c i="11" r="J41"/>
  <c r="J40"/>
  <c i="1" r="AY66"/>
  <c i="11" r="J39"/>
  <c i="1" r="AX66"/>
  <c i="11" r="BI175"/>
  <c r="BH175"/>
  <c r="BG175"/>
  <c r="BF175"/>
  <c r="T175"/>
  <c r="T174"/>
  <c r="R175"/>
  <c r="R174"/>
  <c r="P175"/>
  <c r="P174"/>
  <c r="BK175"/>
  <c r="BK174"/>
  <c r="J174"/>
  <c r="J175"/>
  <c r="BE175"/>
  <c r="J76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T167"/>
  <c r="R168"/>
  <c r="R167"/>
  <c r="P168"/>
  <c r="P167"/>
  <c r="BK168"/>
  <c r="BK167"/>
  <c r="J167"/>
  <c r="J168"/>
  <c r="BE168"/>
  <c r="J75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T156"/>
  <c r="R157"/>
  <c r="R156"/>
  <c r="P157"/>
  <c r="P156"/>
  <c r="BK157"/>
  <c r="BK156"/>
  <c r="J156"/>
  <c r="J157"/>
  <c r="BE157"/>
  <c r="J74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T147"/>
  <c r="R148"/>
  <c r="R147"/>
  <c r="P148"/>
  <c r="P147"/>
  <c r="BK148"/>
  <c r="BK147"/>
  <c r="J147"/>
  <c r="J148"/>
  <c r="BE148"/>
  <c r="J73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8"/>
  <c r="BH138"/>
  <c r="BG138"/>
  <c r="BF138"/>
  <c r="T138"/>
  <c r="T137"/>
  <c r="T136"/>
  <c r="R138"/>
  <c r="R137"/>
  <c r="R136"/>
  <c r="P138"/>
  <c r="P137"/>
  <c r="P136"/>
  <c r="BK138"/>
  <c r="BK137"/>
  <c r="J137"/>
  <c r="BK136"/>
  <c r="J136"/>
  <c r="J138"/>
  <c r="BE138"/>
  <c r="J72"/>
  <c r="J71"/>
  <c r="BI134"/>
  <c r="BH134"/>
  <c r="BG134"/>
  <c r="BF134"/>
  <c r="T134"/>
  <c r="R134"/>
  <c r="P134"/>
  <c r="BK134"/>
  <c r="J134"/>
  <c r="BE134"/>
  <c r="BI132"/>
  <c r="BH132"/>
  <c r="BG132"/>
  <c r="BF132"/>
  <c r="T132"/>
  <c r="T131"/>
  <c r="R132"/>
  <c r="R131"/>
  <c r="P132"/>
  <c r="P131"/>
  <c r="BK132"/>
  <c r="BK131"/>
  <c r="J131"/>
  <c r="J132"/>
  <c r="BE132"/>
  <c r="J7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F41"/>
  <c i="1" r="BD66"/>
  <c i="11" r="BH103"/>
  <c r="F40"/>
  <c i="1" r="BC66"/>
  <c i="11" r="BG103"/>
  <c r="F39"/>
  <c i="1" r="BB66"/>
  <c i="11" r="BF103"/>
  <c r="J38"/>
  <c i="1" r="AW66"/>
  <c i="11" r="F38"/>
  <c i="1" r="BA66"/>
  <c i="11" r="T103"/>
  <c r="T102"/>
  <c r="T101"/>
  <c r="T100"/>
  <c r="R103"/>
  <c r="R102"/>
  <c r="R101"/>
  <c r="R100"/>
  <c r="P103"/>
  <c r="P102"/>
  <c r="P101"/>
  <c r="P100"/>
  <c i="1" r="AU66"/>
  <c i="11" r="BK103"/>
  <c r="BK102"/>
  <c r="J102"/>
  <c r="BK101"/>
  <c r="J101"/>
  <c r="BK100"/>
  <c r="J100"/>
  <c r="J67"/>
  <c r="J34"/>
  <c i="1" r="AG66"/>
  <c i="11" r="J103"/>
  <c r="BE103"/>
  <c r="J37"/>
  <c i="1" r="AV66"/>
  <c i="11" r="F37"/>
  <c i="1" r="AZ66"/>
  <c i="11" r="J69"/>
  <c r="J68"/>
  <c r="J96"/>
  <c r="F96"/>
  <c r="F94"/>
  <c r="E92"/>
  <c r="J62"/>
  <c r="F62"/>
  <c r="F60"/>
  <c r="E58"/>
  <c r="J43"/>
  <c r="J28"/>
  <c r="E28"/>
  <c r="J97"/>
  <c r="J63"/>
  <c r="J27"/>
  <c r="J22"/>
  <c r="E22"/>
  <c r="F97"/>
  <c r="F63"/>
  <c r="J21"/>
  <c r="J16"/>
  <c r="J94"/>
  <c r="J60"/>
  <c r="E7"/>
  <c r="E86"/>
  <c r="E52"/>
  <c i="10" r="J37"/>
  <c r="J36"/>
  <c i="1" r="AY63"/>
  <c i="10" r="J35"/>
  <c i="1" r="AX63"/>
  <c i="10" r="BI425"/>
  <c r="BH425"/>
  <c r="BG425"/>
  <c r="BF425"/>
  <c r="T425"/>
  <c r="T424"/>
  <c r="R425"/>
  <c r="R424"/>
  <c r="P425"/>
  <c r="P424"/>
  <c r="BK425"/>
  <c r="BK424"/>
  <c r="J424"/>
  <c r="J425"/>
  <c r="BE425"/>
  <c r="J64"/>
  <c r="BI421"/>
  <c r="BH421"/>
  <c r="BG421"/>
  <c r="BF421"/>
  <c r="T421"/>
  <c r="R421"/>
  <c r="P421"/>
  <c r="BK421"/>
  <c r="J421"/>
  <c r="BE421"/>
  <c r="BI418"/>
  <c r="BH418"/>
  <c r="BG418"/>
  <c r="BF418"/>
  <c r="T418"/>
  <c r="R418"/>
  <c r="P418"/>
  <c r="BK418"/>
  <c r="J418"/>
  <c r="BE418"/>
  <c r="BI415"/>
  <c r="BH415"/>
  <c r="BG415"/>
  <c r="BF415"/>
  <c r="T415"/>
  <c r="R415"/>
  <c r="P415"/>
  <c r="BK415"/>
  <c r="J415"/>
  <c r="BE415"/>
  <c r="BI410"/>
  <c r="BH410"/>
  <c r="BG410"/>
  <c r="BF410"/>
  <c r="T410"/>
  <c r="R410"/>
  <c r="P410"/>
  <c r="BK410"/>
  <c r="J410"/>
  <c r="BE410"/>
  <c r="BI407"/>
  <c r="BH407"/>
  <c r="BG407"/>
  <c r="BF407"/>
  <c r="T407"/>
  <c r="R407"/>
  <c r="P407"/>
  <c r="BK407"/>
  <c r="J407"/>
  <c r="BE407"/>
  <c r="BI404"/>
  <c r="BH404"/>
  <c r="BG404"/>
  <c r="BF404"/>
  <c r="T404"/>
  <c r="R404"/>
  <c r="P404"/>
  <c r="BK404"/>
  <c r="J404"/>
  <c r="BE404"/>
  <c r="BI401"/>
  <c r="BH401"/>
  <c r="BG401"/>
  <c r="BF401"/>
  <c r="T401"/>
  <c r="R401"/>
  <c r="P401"/>
  <c r="BK401"/>
  <c r="J401"/>
  <c r="BE401"/>
  <c r="BI399"/>
  <c r="BH399"/>
  <c r="BG399"/>
  <c r="BF399"/>
  <c r="T399"/>
  <c r="R399"/>
  <c r="P399"/>
  <c r="BK399"/>
  <c r="J399"/>
  <c r="BE399"/>
  <c r="BI397"/>
  <c r="BH397"/>
  <c r="BG397"/>
  <c r="BF397"/>
  <c r="T397"/>
  <c r="R397"/>
  <c r="P397"/>
  <c r="BK397"/>
  <c r="J397"/>
  <c r="BE397"/>
  <c r="BI392"/>
  <c r="BH392"/>
  <c r="BG392"/>
  <c r="BF392"/>
  <c r="T392"/>
  <c r="R392"/>
  <c r="P392"/>
  <c r="BK392"/>
  <c r="J392"/>
  <c r="BE392"/>
  <c r="BI389"/>
  <c r="BH389"/>
  <c r="BG389"/>
  <c r="BF389"/>
  <c r="T389"/>
  <c r="R389"/>
  <c r="P389"/>
  <c r="BK389"/>
  <c r="J389"/>
  <c r="BE389"/>
  <c r="BI387"/>
  <c r="BH387"/>
  <c r="BG387"/>
  <c r="BF387"/>
  <c r="T387"/>
  <c r="R387"/>
  <c r="P387"/>
  <c r="BK387"/>
  <c r="J387"/>
  <c r="BE387"/>
  <c r="BI382"/>
  <c r="BH382"/>
  <c r="BG382"/>
  <c r="BF382"/>
  <c r="T382"/>
  <c r="R382"/>
  <c r="P382"/>
  <c r="BK382"/>
  <c r="J382"/>
  <c r="BE382"/>
  <c r="BI376"/>
  <c r="BH376"/>
  <c r="BG376"/>
  <c r="BF376"/>
  <c r="T376"/>
  <c r="R376"/>
  <c r="P376"/>
  <c r="BK376"/>
  <c r="J376"/>
  <c r="BE376"/>
  <c r="BI373"/>
  <c r="BH373"/>
  <c r="BG373"/>
  <c r="BF373"/>
  <c r="T373"/>
  <c r="R373"/>
  <c r="P373"/>
  <c r="BK373"/>
  <c r="J373"/>
  <c r="BE373"/>
  <c r="BI368"/>
  <c r="BH368"/>
  <c r="BG368"/>
  <c r="BF368"/>
  <c r="T368"/>
  <c r="R368"/>
  <c r="P368"/>
  <c r="BK368"/>
  <c r="J368"/>
  <c r="BE368"/>
  <c r="BI365"/>
  <c r="BH365"/>
  <c r="BG365"/>
  <c r="BF365"/>
  <c r="T365"/>
  <c r="R365"/>
  <c r="P365"/>
  <c r="BK365"/>
  <c r="J365"/>
  <c r="BE365"/>
  <c r="BI362"/>
  <c r="BH362"/>
  <c r="BG362"/>
  <c r="BF362"/>
  <c r="T362"/>
  <c r="R362"/>
  <c r="P362"/>
  <c r="BK362"/>
  <c r="J362"/>
  <c r="BE362"/>
  <c r="BI359"/>
  <c r="BH359"/>
  <c r="BG359"/>
  <c r="BF359"/>
  <c r="T359"/>
  <c r="R359"/>
  <c r="P359"/>
  <c r="BK359"/>
  <c r="J359"/>
  <c r="BE359"/>
  <c r="BI356"/>
  <c r="BH356"/>
  <c r="BG356"/>
  <c r="BF356"/>
  <c r="T356"/>
  <c r="R356"/>
  <c r="P356"/>
  <c r="BK356"/>
  <c r="J356"/>
  <c r="BE356"/>
  <c r="BI353"/>
  <c r="BH353"/>
  <c r="BG353"/>
  <c r="BF353"/>
  <c r="T353"/>
  <c r="R353"/>
  <c r="P353"/>
  <c r="BK353"/>
  <c r="J353"/>
  <c r="BE353"/>
  <c r="BI350"/>
  <c r="BH350"/>
  <c r="BG350"/>
  <c r="BF350"/>
  <c r="T350"/>
  <c r="R350"/>
  <c r="P350"/>
  <c r="BK350"/>
  <c r="J350"/>
  <c r="BE350"/>
  <c r="BI347"/>
  <c r="BH347"/>
  <c r="BG347"/>
  <c r="BF347"/>
  <c r="T347"/>
  <c r="R347"/>
  <c r="P347"/>
  <c r="BK347"/>
  <c r="J347"/>
  <c r="BE347"/>
  <c r="BI344"/>
  <c r="BH344"/>
  <c r="BG344"/>
  <c r="BF344"/>
  <c r="T344"/>
  <c r="R344"/>
  <c r="P344"/>
  <c r="BK344"/>
  <c r="J344"/>
  <c r="BE344"/>
  <c r="BI341"/>
  <c r="BH341"/>
  <c r="BG341"/>
  <c r="BF341"/>
  <c r="T341"/>
  <c r="R341"/>
  <c r="P341"/>
  <c r="BK341"/>
  <c r="J341"/>
  <c r="BE341"/>
  <c r="BI338"/>
  <c r="BH338"/>
  <c r="BG338"/>
  <c r="BF338"/>
  <c r="T338"/>
  <c r="R338"/>
  <c r="P338"/>
  <c r="BK338"/>
  <c r="J338"/>
  <c r="BE338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9"/>
  <c r="BH329"/>
  <c r="BG329"/>
  <c r="BF329"/>
  <c r="T329"/>
  <c r="R329"/>
  <c r="P329"/>
  <c r="BK329"/>
  <c r="J329"/>
  <c r="BE329"/>
  <c r="BI326"/>
  <c r="BH326"/>
  <c r="BG326"/>
  <c r="BF326"/>
  <c r="T326"/>
  <c r="R326"/>
  <c r="P326"/>
  <c r="BK326"/>
  <c r="J326"/>
  <c r="BE326"/>
  <c r="BI323"/>
  <c r="BH323"/>
  <c r="BG323"/>
  <c r="BF323"/>
  <c r="T323"/>
  <c r="R323"/>
  <c r="P323"/>
  <c r="BK323"/>
  <c r="J323"/>
  <c r="BE323"/>
  <c r="BI320"/>
  <c r="BH320"/>
  <c r="BG320"/>
  <c r="BF320"/>
  <c r="T320"/>
  <c r="R320"/>
  <c r="P320"/>
  <c r="BK320"/>
  <c r="J320"/>
  <c r="BE320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1"/>
  <c r="BH311"/>
  <c r="BG311"/>
  <c r="BF311"/>
  <c r="T311"/>
  <c r="R311"/>
  <c r="P311"/>
  <c r="BK311"/>
  <c r="J311"/>
  <c r="BE311"/>
  <c r="BI308"/>
  <c r="BH308"/>
  <c r="BG308"/>
  <c r="BF308"/>
  <c r="T308"/>
  <c r="R308"/>
  <c r="P308"/>
  <c r="BK308"/>
  <c r="J308"/>
  <c r="BE308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90"/>
  <c r="BH290"/>
  <c r="BG290"/>
  <c r="BF290"/>
  <c r="T290"/>
  <c r="R290"/>
  <c r="P290"/>
  <c r="BK290"/>
  <c r="J290"/>
  <c r="BE290"/>
  <c r="BI287"/>
  <c r="BH287"/>
  <c r="BG287"/>
  <c r="BF287"/>
  <c r="T287"/>
  <c r="R287"/>
  <c r="P287"/>
  <c r="BK287"/>
  <c r="J287"/>
  <c r="BE287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2"/>
  <c r="BH272"/>
  <c r="BG272"/>
  <c r="BF272"/>
  <c r="T272"/>
  <c r="R272"/>
  <c r="P272"/>
  <c r="BK272"/>
  <c r="J272"/>
  <c r="BE272"/>
  <c r="BI269"/>
  <c r="BH269"/>
  <c r="BG269"/>
  <c r="BF269"/>
  <c r="T269"/>
  <c r="R269"/>
  <c r="P269"/>
  <c r="BK269"/>
  <c r="J269"/>
  <c r="BE269"/>
  <c r="BI266"/>
  <c r="BH266"/>
  <c r="BG266"/>
  <c r="BF266"/>
  <c r="T266"/>
  <c r="R266"/>
  <c r="P266"/>
  <c r="BK266"/>
  <c r="J266"/>
  <c r="BE266"/>
  <c r="BI257"/>
  <c r="BH257"/>
  <c r="BG257"/>
  <c r="BF257"/>
  <c r="T257"/>
  <c r="R257"/>
  <c r="P257"/>
  <c r="BK257"/>
  <c r="J257"/>
  <c r="BE257"/>
  <c r="BI253"/>
  <c r="BH253"/>
  <c r="BG253"/>
  <c r="BF253"/>
  <c r="T253"/>
  <c r="R253"/>
  <c r="P253"/>
  <c r="BK253"/>
  <c r="J253"/>
  <c r="BE253"/>
  <c r="BI250"/>
  <c r="BH250"/>
  <c r="BG250"/>
  <c r="BF250"/>
  <c r="T250"/>
  <c r="R250"/>
  <c r="P250"/>
  <c r="BK250"/>
  <c r="J250"/>
  <c r="BE250"/>
  <c r="BI247"/>
  <c r="BH247"/>
  <c r="BG247"/>
  <c r="BF247"/>
  <c r="T247"/>
  <c r="R247"/>
  <c r="P247"/>
  <c r="BK247"/>
  <c r="J247"/>
  <c r="BE247"/>
  <c r="BI244"/>
  <c r="BH244"/>
  <c r="BG244"/>
  <c r="BF244"/>
  <c r="T244"/>
  <c r="R244"/>
  <c r="P244"/>
  <c r="BK244"/>
  <c r="J244"/>
  <c r="BE244"/>
  <c r="BI236"/>
  <c r="BH236"/>
  <c r="BG236"/>
  <c r="BF236"/>
  <c r="T236"/>
  <c r="R236"/>
  <c r="P236"/>
  <c r="BK236"/>
  <c r="J236"/>
  <c r="BE236"/>
  <c r="BI233"/>
  <c r="BH233"/>
  <c r="BG233"/>
  <c r="BF233"/>
  <c r="T233"/>
  <c r="T232"/>
  <c r="R233"/>
  <c r="R232"/>
  <c r="P233"/>
  <c r="P232"/>
  <c r="BK233"/>
  <c r="BK232"/>
  <c r="J232"/>
  <c r="J233"/>
  <c r="BE233"/>
  <c r="J63"/>
  <c r="BI224"/>
  <c r="BH224"/>
  <c r="BG224"/>
  <c r="BF224"/>
  <c r="T224"/>
  <c r="R224"/>
  <c r="P224"/>
  <c r="BK224"/>
  <c r="J224"/>
  <c r="BE224"/>
  <c r="BI216"/>
  <c r="BH216"/>
  <c r="BG216"/>
  <c r="BF216"/>
  <c r="T216"/>
  <c r="R216"/>
  <c r="P216"/>
  <c r="BK216"/>
  <c r="J216"/>
  <c r="BE216"/>
  <c r="BI211"/>
  <c r="BH211"/>
  <c r="BG211"/>
  <c r="BF211"/>
  <c r="T211"/>
  <c r="T210"/>
  <c r="R211"/>
  <c r="R210"/>
  <c r="P211"/>
  <c r="P210"/>
  <c r="BK211"/>
  <c r="BK210"/>
  <c r="J210"/>
  <c r="J211"/>
  <c r="BE211"/>
  <c r="J62"/>
  <c r="BI207"/>
  <c r="BH207"/>
  <c r="BG207"/>
  <c r="BF207"/>
  <c r="T207"/>
  <c r="R207"/>
  <c r="P207"/>
  <c r="BK207"/>
  <c r="J207"/>
  <c r="BE207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89"/>
  <c r="BH189"/>
  <c r="BG189"/>
  <c r="BF189"/>
  <c r="T189"/>
  <c r="R189"/>
  <c r="P189"/>
  <c r="BK189"/>
  <c r="J189"/>
  <c r="BE189"/>
  <c r="BI185"/>
  <c r="BH185"/>
  <c r="BG185"/>
  <c r="BF185"/>
  <c r="T185"/>
  <c r="R185"/>
  <c r="P185"/>
  <c r="BK185"/>
  <c r="J185"/>
  <c r="BE185"/>
  <c r="BI182"/>
  <c r="BH182"/>
  <c r="BG182"/>
  <c r="BF182"/>
  <c r="T182"/>
  <c r="R182"/>
  <c r="P182"/>
  <c r="BK182"/>
  <c r="J182"/>
  <c r="BE182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5"/>
  <c r="BH165"/>
  <c r="BG165"/>
  <c r="BF165"/>
  <c r="T165"/>
  <c r="R165"/>
  <c r="P165"/>
  <c r="BK165"/>
  <c r="J165"/>
  <c r="BE165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2"/>
  <c r="BH102"/>
  <c r="BG102"/>
  <c r="BF102"/>
  <c r="T102"/>
  <c r="R102"/>
  <c r="P102"/>
  <c r="BK102"/>
  <c r="J102"/>
  <c r="BE102"/>
  <c r="BI96"/>
  <c r="BH96"/>
  <c r="BG96"/>
  <c r="BF96"/>
  <c r="T96"/>
  <c r="R96"/>
  <c r="P96"/>
  <c r="BK96"/>
  <c r="J96"/>
  <c r="BE96"/>
  <c r="BI93"/>
  <c r="BH93"/>
  <c r="BG93"/>
  <c r="BF93"/>
  <c r="T93"/>
  <c r="R93"/>
  <c r="P93"/>
  <c r="BK93"/>
  <c r="J93"/>
  <c r="BE93"/>
  <c r="BI90"/>
  <c r="BH90"/>
  <c r="BG90"/>
  <c r="BF90"/>
  <c r="T90"/>
  <c r="R90"/>
  <c r="P90"/>
  <c r="BK90"/>
  <c r="J90"/>
  <c r="BE90"/>
  <c r="BI87"/>
  <c r="F37"/>
  <c i="1" r="BD63"/>
  <c i="10" r="BH87"/>
  <c r="F36"/>
  <c i="1" r="BC63"/>
  <c i="10" r="BG87"/>
  <c r="F35"/>
  <c i="1" r="BB63"/>
  <c i="10" r="BF87"/>
  <c r="J34"/>
  <c i="1" r="AW63"/>
  <c i="10" r="F34"/>
  <c i="1" r="BA63"/>
  <c i="10" r="T87"/>
  <c r="T86"/>
  <c r="T85"/>
  <c r="T84"/>
  <c r="R87"/>
  <c r="R86"/>
  <c r="R85"/>
  <c r="R84"/>
  <c r="P87"/>
  <c r="P86"/>
  <c r="P85"/>
  <c r="P84"/>
  <c i="1" r="AU63"/>
  <c i="10" r="BK87"/>
  <c r="BK86"/>
  <c r="J86"/>
  <c r="BK85"/>
  <c r="J85"/>
  <c r="BK84"/>
  <c r="J84"/>
  <c r="J59"/>
  <c r="J30"/>
  <c i="1" r="AG63"/>
  <c i="10" r="J87"/>
  <c r="BE87"/>
  <c r="J33"/>
  <c i="1" r="AV63"/>
  <c i="10" r="F33"/>
  <c i="1" r="AZ63"/>
  <c i="10" r="J61"/>
  <c r="J60"/>
  <c r="J80"/>
  <c r="F80"/>
  <c r="F78"/>
  <c r="E76"/>
  <c r="J54"/>
  <c r="F54"/>
  <c r="F52"/>
  <c r="E50"/>
  <c r="J39"/>
  <c r="J24"/>
  <c r="E24"/>
  <c r="J81"/>
  <c r="J55"/>
  <c r="J23"/>
  <c r="J18"/>
  <c r="E18"/>
  <c r="F81"/>
  <c r="F55"/>
  <c r="J17"/>
  <c r="J12"/>
  <c r="J78"/>
  <c r="J52"/>
  <c r="E7"/>
  <c r="E74"/>
  <c r="E48"/>
  <c i="9" r="J37"/>
  <c r="J36"/>
  <c i="1" r="AY62"/>
  <c i="9" r="J35"/>
  <c i="1" r="AX62"/>
  <c i="9" r="BI528"/>
  <c r="BH528"/>
  <c r="BG528"/>
  <c r="BF528"/>
  <c r="T528"/>
  <c r="T527"/>
  <c r="R528"/>
  <c r="R527"/>
  <c r="P528"/>
  <c r="P527"/>
  <c r="BK528"/>
  <c r="BK527"/>
  <c r="J527"/>
  <c r="J528"/>
  <c r="BE528"/>
  <c r="J68"/>
  <c r="BI524"/>
  <c r="BH524"/>
  <c r="BG524"/>
  <c r="BF524"/>
  <c r="T524"/>
  <c r="R524"/>
  <c r="P524"/>
  <c r="BK524"/>
  <c r="J524"/>
  <c r="BE524"/>
  <c r="BI521"/>
  <c r="BH521"/>
  <c r="BG521"/>
  <c r="BF521"/>
  <c r="T521"/>
  <c r="T520"/>
  <c r="R521"/>
  <c r="R520"/>
  <c r="P521"/>
  <c r="P520"/>
  <c r="BK521"/>
  <c r="BK520"/>
  <c r="J520"/>
  <c r="J521"/>
  <c r="BE521"/>
  <c r="J67"/>
  <c r="BI517"/>
  <c r="BH517"/>
  <c r="BG517"/>
  <c r="BF517"/>
  <c r="T517"/>
  <c r="T516"/>
  <c r="R517"/>
  <c r="R516"/>
  <c r="P517"/>
  <c r="P516"/>
  <c r="BK517"/>
  <c r="BK516"/>
  <c r="J516"/>
  <c r="J517"/>
  <c r="BE517"/>
  <c r="J66"/>
  <c r="BI513"/>
  <c r="BH513"/>
  <c r="BG513"/>
  <c r="BF513"/>
  <c r="T513"/>
  <c r="R513"/>
  <c r="P513"/>
  <c r="BK513"/>
  <c r="J513"/>
  <c r="BE513"/>
  <c r="BI510"/>
  <c r="BH510"/>
  <c r="BG510"/>
  <c r="BF510"/>
  <c r="T510"/>
  <c r="R510"/>
  <c r="P510"/>
  <c r="BK510"/>
  <c r="J510"/>
  <c r="BE510"/>
  <c r="BI505"/>
  <c r="BH505"/>
  <c r="BG505"/>
  <c r="BF505"/>
  <c r="T505"/>
  <c r="R505"/>
  <c r="P505"/>
  <c r="BK505"/>
  <c r="J505"/>
  <c r="BE505"/>
  <c r="BI502"/>
  <c r="BH502"/>
  <c r="BG502"/>
  <c r="BF502"/>
  <c r="T502"/>
  <c r="R502"/>
  <c r="P502"/>
  <c r="BK502"/>
  <c r="J502"/>
  <c r="BE502"/>
  <c r="BI499"/>
  <c r="BH499"/>
  <c r="BG499"/>
  <c r="BF499"/>
  <c r="T499"/>
  <c r="R499"/>
  <c r="P499"/>
  <c r="BK499"/>
  <c r="J499"/>
  <c r="BE499"/>
  <c r="BI496"/>
  <c r="BH496"/>
  <c r="BG496"/>
  <c r="BF496"/>
  <c r="T496"/>
  <c r="R496"/>
  <c r="P496"/>
  <c r="BK496"/>
  <c r="J496"/>
  <c r="BE496"/>
  <c r="BI493"/>
  <c r="BH493"/>
  <c r="BG493"/>
  <c r="BF493"/>
  <c r="T493"/>
  <c r="R493"/>
  <c r="P493"/>
  <c r="BK493"/>
  <c r="J493"/>
  <c r="BE493"/>
  <c r="BI490"/>
  <c r="BH490"/>
  <c r="BG490"/>
  <c r="BF490"/>
  <c r="T490"/>
  <c r="R490"/>
  <c r="P490"/>
  <c r="BK490"/>
  <c r="J490"/>
  <c r="BE490"/>
  <c r="BI487"/>
  <c r="BH487"/>
  <c r="BG487"/>
  <c r="BF487"/>
  <c r="T487"/>
  <c r="R487"/>
  <c r="P487"/>
  <c r="BK487"/>
  <c r="J487"/>
  <c r="BE487"/>
  <c r="BI484"/>
  <c r="BH484"/>
  <c r="BG484"/>
  <c r="BF484"/>
  <c r="T484"/>
  <c r="R484"/>
  <c r="P484"/>
  <c r="BK484"/>
  <c r="J484"/>
  <c r="BE484"/>
  <c r="BI481"/>
  <c r="BH481"/>
  <c r="BG481"/>
  <c r="BF481"/>
  <c r="T481"/>
  <c r="R481"/>
  <c r="P481"/>
  <c r="BK481"/>
  <c r="J481"/>
  <c r="BE481"/>
  <c r="BI478"/>
  <c r="BH478"/>
  <c r="BG478"/>
  <c r="BF478"/>
  <c r="T478"/>
  <c r="R478"/>
  <c r="P478"/>
  <c r="BK478"/>
  <c r="J478"/>
  <c r="BE478"/>
  <c r="BI475"/>
  <c r="BH475"/>
  <c r="BG475"/>
  <c r="BF475"/>
  <c r="T475"/>
  <c r="R475"/>
  <c r="P475"/>
  <c r="BK475"/>
  <c r="J475"/>
  <c r="BE475"/>
  <c r="BI472"/>
  <c r="BH472"/>
  <c r="BG472"/>
  <c r="BF472"/>
  <c r="T472"/>
  <c r="R472"/>
  <c r="P472"/>
  <c r="BK472"/>
  <c r="J472"/>
  <c r="BE472"/>
  <c r="BI469"/>
  <c r="BH469"/>
  <c r="BG469"/>
  <c r="BF469"/>
  <c r="T469"/>
  <c r="R469"/>
  <c r="P469"/>
  <c r="BK469"/>
  <c r="J469"/>
  <c r="BE469"/>
  <c r="BI466"/>
  <c r="BH466"/>
  <c r="BG466"/>
  <c r="BF466"/>
  <c r="T466"/>
  <c r="R466"/>
  <c r="P466"/>
  <c r="BK466"/>
  <c r="J466"/>
  <c r="BE466"/>
  <c r="BI463"/>
  <c r="BH463"/>
  <c r="BG463"/>
  <c r="BF463"/>
  <c r="T463"/>
  <c r="R463"/>
  <c r="P463"/>
  <c r="BK463"/>
  <c r="J463"/>
  <c r="BE463"/>
  <c r="BI460"/>
  <c r="BH460"/>
  <c r="BG460"/>
  <c r="BF460"/>
  <c r="T460"/>
  <c r="R460"/>
  <c r="P460"/>
  <c r="BK460"/>
  <c r="J460"/>
  <c r="BE460"/>
  <c r="BI457"/>
  <c r="BH457"/>
  <c r="BG457"/>
  <c r="BF457"/>
  <c r="T457"/>
  <c r="R457"/>
  <c r="P457"/>
  <c r="BK457"/>
  <c r="J457"/>
  <c r="BE457"/>
  <c r="BI454"/>
  <c r="BH454"/>
  <c r="BG454"/>
  <c r="BF454"/>
  <c r="T454"/>
  <c r="R454"/>
  <c r="P454"/>
  <c r="BK454"/>
  <c r="J454"/>
  <c r="BE454"/>
  <c r="BI451"/>
  <c r="BH451"/>
  <c r="BG451"/>
  <c r="BF451"/>
  <c r="T451"/>
  <c r="R451"/>
  <c r="P451"/>
  <c r="BK451"/>
  <c r="J451"/>
  <c r="BE451"/>
  <c r="BI448"/>
  <c r="BH448"/>
  <c r="BG448"/>
  <c r="BF448"/>
  <c r="T448"/>
  <c r="R448"/>
  <c r="P448"/>
  <c r="BK448"/>
  <c r="J448"/>
  <c r="BE448"/>
  <c r="BI445"/>
  <c r="BH445"/>
  <c r="BG445"/>
  <c r="BF445"/>
  <c r="T445"/>
  <c r="R445"/>
  <c r="P445"/>
  <c r="BK445"/>
  <c r="J445"/>
  <c r="BE445"/>
  <c r="BI442"/>
  <c r="BH442"/>
  <c r="BG442"/>
  <c r="BF442"/>
  <c r="T442"/>
  <c r="R442"/>
  <c r="P442"/>
  <c r="BK442"/>
  <c r="J442"/>
  <c r="BE442"/>
  <c r="BI439"/>
  <c r="BH439"/>
  <c r="BG439"/>
  <c r="BF439"/>
  <c r="T439"/>
  <c r="R439"/>
  <c r="P439"/>
  <c r="BK439"/>
  <c r="J439"/>
  <c r="BE439"/>
  <c r="BI436"/>
  <c r="BH436"/>
  <c r="BG436"/>
  <c r="BF436"/>
  <c r="T436"/>
  <c r="R436"/>
  <c r="P436"/>
  <c r="BK436"/>
  <c r="J436"/>
  <c r="BE436"/>
  <c r="BI433"/>
  <c r="BH433"/>
  <c r="BG433"/>
  <c r="BF433"/>
  <c r="T433"/>
  <c r="R433"/>
  <c r="P433"/>
  <c r="BK433"/>
  <c r="J433"/>
  <c r="BE433"/>
  <c r="BI430"/>
  <c r="BH430"/>
  <c r="BG430"/>
  <c r="BF430"/>
  <c r="T430"/>
  <c r="R430"/>
  <c r="P430"/>
  <c r="BK430"/>
  <c r="J430"/>
  <c r="BE430"/>
  <c r="BI428"/>
  <c r="BH428"/>
  <c r="BG428"/>
  <c r="BF428"/>
  <c r="T428"/>
  <c r="R428"/>
  <c r="P428"/>
  <c r="BK428"/>
  <c r="J428"/>
  <c r="BE428"/>
  <c r="BI425"/>
  <c r="BH425"/>
  <c r="BG425"/>
  <c r="BF425"/>
  <c r="T425"/>
  <c r="R425"/>
  <c r="P425"/>
  <c r="BK425"/>
  <c r="J425"/>
  <c r="BE425"/>
  <c r="BI422"/>
  <c r="BH422"/>
  <c r="BG422"/>
  <c r="BF422"/>
  <c r="T422"/>
  <c r="R422"/>
  <c r="P422"/>
  <c r="BK422"/>
  <c r="J422"/>
  <c r="BE422"/>
  <c r="BI419"/>
  <c r="BH419"/>
  <c r="BG419"/>
  <c r="BF419"/>
  <c r="T419"/>
  <c r="R419"/>
  <c r="P419"/>
  <c r="BK419"/>
  <c r="J419"/>
  <c r="BE419"/>
  <c r="BI417"/>
  <c r="BH417"/>
  <c r="BG417"/>
  <c r="BF417"/>
  <c r="T417"/>
  <c r="R417"/>
  <c r="P417"/>
  <c r="BK417"/>
  <c r="J417"/>
  <c r="BE417"/>
  <c r="BI414"/>
  <c r="BH414"/>
  <c r="BG414"/>
  <c r="BF414"/>
  <c r="T414"/>
  <c r="R414"/>
  <c r="P414"/>
  <c r="BK414"/>
  <c r="J414"/>
  <c r="BE414"/>
  <c r="BI409"/>
  <c r="BH409"/>
  <c r="BG409"/>
  <c r="BF409"/>
  <c r="T409"/>
  <c r="R409"/>
  <c r="P409"/>
  <c r="BK409"/>
  <c r="J409"/>
  <c r="BE409"/>
  <c r="BI406"/>
  <c r="BH406"/>
  <c r="BG406"/>
  <c r="BF406"/>
  <c r="T406"/>
  <c r="R406"/>
  <c r="P406"/>
  <c r="BK406"/>
  <c r="J406"/>
  <c r="BE406"/>
  <c r="BI403"/>
  <c r="BH403"/>
  <c r="BG403"/>
  <c r="BF403"/>
  <c r="T403"/>
  <c r="R403"/>
  <c r="P403"/>
  <c r="BK403"/>
  <c r="J403"/>
  <c r="BE403"/>
  <c r="BI400"/>
  <c r="BH400"/>
  <c r="BG400"/>
  <c r="BF400"/>
  <c r="T400"/>
  <c r="R400"/>
  <c r="P400"/>
  <c r="BK400"/>
  <c r="J400"/>
  <c r="BE400"/>
  <c r="BI395"/>
  <c r="BH395"/>
  <c r="BG395"/>
  <c r="BF395"/>
  <c r="T395"/>
  <c r="R395"/>
  <c r="P395"/>
  <c r="BK395"/>
  <c r="J395"/>
  <c r="BE395"/>
  <c r="BI392"/>
  <c r="BH392"/>
  <c r="BG392"/>
  <c r="BF392"/>
  <c r="T392"/>
  <c r="R392"/>
  <c r="P392"/>
  <c r="BK392"/>
  <c r="J392"/>
  <c r="BE392"/>
  <c r="BI389"/>
  <c r="BH389"/>
  <c r="BG389"/>
  <c r="BF389"/>
  <c r="T389"/>
  <c r="R389"/>
  <c r="P389"/>
  <c r="BK389"/>
  <c r="J389"/>
  <c r="BE389"/>
  <c r="BI386"/>
  <c r="BH386"/>
  <c r="BG386"/>
  <c r="BF386"/>
  <c r="T386"/>
  <c r="R386"/>
  <c r="P386"/>
  <c r="BK386"/>
  <c r="J386"/>
  <c r="BE386"/>
  <c r="BI383"/>
  <c r="BH383"/>
  <c r="BG383"/>
  <c r="BF383"/>
  <c r="T383"/>
  <c r="R383"/>
  <c r="P383"/>
  <c r="BK383"/>
  <c r="J383"/>
  <c r="BE383"/>
  <c r="BI380"/>
  <c r="BH380"/>
  <c r="BG380"/>
  <c r="BF380"/>
  <c r="T380"/>
  <c r="R380"/>
  <c r="P380"/>
  <c r="BK380"/>
  <c r="J380"/>
  <c r="BE380"/>
  <c r="BI377"/>
  <c r="BH377"/>
  <c r="BG377"/>
  <c r="BF377"/>
  <c r="T377"/>
  <c r="R377"/>
  <c r="P377"/>
  <c r="BK377"/>
  <c r="J377"/>
  <c r="BE377"/>
  <c r="BI373"/>
  <c r="BH373"/>
  <c r="BG373"/>
  <c r="BF373"/>
  <c r="T373"/>
  <c r="R373"/>
  <c r="P373"/>
  <c r="BK373"/>
  <c r="J373"/>
  <c r="BE373"/>
  <c r="BI370"/>
  <c r="BH370"/>
  <c r="BG370"/>
  <c r="BF370"/>
  <c r="T370"/>
  <c r="R370"/>
  <c r="P370"/>
  <c r="BK370"/>
  <c r="J370"/>
  <c r="BE370"/>
  <c r="BI366"/>
  <c r="BH366"/>
  <c r="BG366"/>
  <c r="BF366"/>
  <c r="T366"/>
  <c r="R366"/>
  <c r="P366"/>
  <c r="BK366"/>
  <c r="J366"/>
  <c r="BE366"/>
  <c r="BI363"/>
  <c r="BH363"/>
  <c r="BG363"/>
  <c r="BF363"/>
  <c r="T363"/>
  <c r="R363"/>
  <c r="P363"/>
  <c r="BK363"/>
  <c r="J363"/>
  <c r="BE363"/>
  <c r="BI359"/>
  <c r="BH359"/>
  <c r="BG359"/>
  <c r="BF359"/>
  <c r="T359"/>
  <c r="R359"/>
  <c r="P359"/>
  <c r="BK359"/>
  <c r="J359"/>
  <c r="BE359"/>
  <c r="BI356"/>
  <c r="BH356"/>
  <c r="BG356"/>
  <c r="BF356"/>
  <c r="T356"/>
  <c r="T355"/>
  <c r="R356"/>
  <c r="R355"/>
  <c r="P356"/>
  <c r="P355"/>
  <c r="BK356"/>
  <c r="BK355"/>
  <c r="J355"/>
  <c r="J356"/>
  <c r="BE356"/>
  <c r="J65"/>
  <c r="BI350"/>
  <c r="BH350"/>
  <c r="BG350"/>
  <c r="BF350"/>
  <c r="T350"/>
  <c r="R350"/>
  <c r="P350"/>
  <c r="BK350"/>
  <c r="J350"/>
  <c r="BE350"/>
  <c r="BI344"/>
  <c r="BH344"/>
  <c r="BG344"/>
  <c r="BF344"/>
  <c r="T344"/>
  <c r="R344"/>
  <c r="P344"/>
  <c r="BK344"/>
  <c r="J344"/>
  <c r="BE344"/>
  <c r="BI341"/>
  <c r="BH341"/>
  <c r="BG341"/>
  <c r="BF341"/>
  <c r="T341"/>
  <c r="R341"/>
  <c r="P341"/>
  <c r="BK341"/>
  <c r="J341"/>
  <c r="BE341"/>
  <c r="BI338"/>
  <c r="BH338"/>
  <c r="BG338"/>
  <c r="BF338"/>
  <c r="T338"/>
  <c r="R338"/>
  <c r="P338"/>
  <c r="BK338"/>
  <c r="J338"/>
  <c r="BE338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9"/>
  <c r="BH329"/>
  <c r="BG329"/>
  <c r="BF329"/>
  <c r="T329"/>
  <c r="R329"/>
  <c r="P329"/>
  <c r="BK329"/>
  <c r="J329"/>
  <c r="BE329"/>
  <c r="BI326"/>
  <c r="BH326"/>
  <c r="BG326"/>
  <c r="BF326"/>
  <c r="T326"/>
  <c r="R326"/>
  <c r="P326"/>
  <c r="BK326"/>
  <c r="J326"/>
  <c r="BE326"/>
  <c r="BI323"/>
  <c r="BH323"/>
  <c r="BG323"/>
  <c r="BF323"/>
  <c r="T323"/>
  <c r="R323"/>
  <c r="P323"/>
  <c r="BK323"/>
  <c r="J323"/>
  <c r="BE323"/>
  <c r="BI320"/>
  <c r="BH320"/>
  <c r="BG320"/>
  <c r="BF320"/>
  <c r="T320"/>
  <c r="R320"/>
  <c r="P320"/>
  <c r="BK320"/>
  <c r="J320"/>
  <c r="BE320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1"/>
  <c r="BH311"/>
  <c r="BG311"/>
  <c r="BF311"/>
  <c r="T311"/>
  <c r="T310"/>
  <c r="R311"/>
  <c r="R310"/>
  <c r="P311"/>
  <c r="P310"/>
  <c r="BK311"/>
  <c r="BK310"/>
  <c r="J310"/>
  <c r="J311"/>
  <c r="BE311"/>
  <c r="J64"/>
  <c r="BI307"/>
  <c r="BH307"/>
  <c r="BG307"/>
  <c r="BF307"/>
  <c r="T307"/>
  <c r="R307"/>
  <c r="P307"/>
  <c r="BK307"/>
  <c r="J307"/>
  <c r="BE307"/>
  <c r="BI302"/>
  <c r="BH302"/>
  <c r="BG302"/>
  <c r="BF302"/>
  <c r="T302"/>
  <c r="R302"/>
  <c r="P302"/>
  <c r="BK302"/>
  <c r="J302"/>
  <c r="BE302"/>
  <c r="BI299"/>
  <c r="BH299"/>
  <c r="BG299"/>
  <c r="BF299"/>
  <c r="T299"/>
  <c r="R299"/>
  <c r="P299"/>
  <c r="BK299"/>
  <c r="J299"/>
  <c r="BE299"/>
  <c r="BI296"/>
  <c r="BH296"/>
  <c r="BG296"/>
  <c r="BF296"/>
  <c r="T296"/>
  <c r="T295"/>
  <c r="R296"/>
  <c r="R295"/>
  <c r="P296"/>
  <c r="P295"/>
  <c r="BK296"/>
  <c r="BK295"/>
  <c r="J295"/>
  <c r="J296"/>
  <c r="BE296"/>
  <c r="J63"/>
  <c r="BI292"/>
  <c r="BH292"/>
  <c r="BG292"/>
  <c r="BF292"/>
  <c r="T292"/>
  <c r="R292"/>
  <c r="P292"/>
  <c r="BK292"/>
  <c r="J292"/>
  <c r="BE292"/>
  <c r="BI287"/>
  <c r="BH287"/>
  <c r="BG287"/>
  <c r="BF287"/>
  <c r="T287"/>
  <c r="T286"/>
  <c r="R287"/>
  <c r="R286"/>
  <c r="P287"/>
  <c r="P286"/>
  <c r="BK287"/>
  <c r="BK286"/>
  <c r="J286"/>
  <c r="J287"/>
  <c r="BE287"/>
  <c r="J62"/>
  <c r="BI283"/>
  <c r="BH283"/>
  <c r="BG283"/>
  <c r="BF283"/>
  <c r="T283"/>
  <c r="R283"/>
  <c r="P283"/>
  <c r="BK283"/>
  <c r="J283"/>
  <c r="BE283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60"/>
  <c r="BH260"/>
  <c r="BG260"/>
  <c r="BF260"/>
  <c r="T260"/>
  <c r="R260"/>
  <c r="P260"/>
  <c r="BK260"/>
  <c r="J260"/>
  <c r="BE260"/>
  <c r="BI254"/>
  <c r="BH254"/>
  <c r="BG254"/>
  <c r="BF254"/>
  <c r="T254"/>
  <c r="R254"/>
  <c r="P254"/>
  <c r="BK254"/>
  <c r="J254"/>
  <c r="BE254"/>
  <c r="BI249"/>
  <c r="BH249"/>
  <c r="BG249"/>
  <c r="BF249"/>
  <c r="T249"/>
  <c r="R249"/>
  <c r="P249"/>
  <c r="BK249"/>
  <c r="J249"/>
  <c r="BE249"/>
  <c r="BI242"/>
  <c r="BH242"/>
  <c r="BG242"/>
  <c r="BF242"/>
  <c r="T242"/>
  <c r="R242"/>
  <c r="P242"/>
  <c r="BK242"/>
  <c r="J242"/>
  <c r="BE242"/>
  <c r="BI237"/>
  <c r="BH237"/>
  <c r="BG237"/>
  <c r="BF237"/>
  <c r="T237"/>
  <c r="R237"/>
  <c r="P237"/>
  <c r="BK237"/>
  <c r="J237"/>
  <c r="BE237"/>
  <c r="BI230"/>
  <c r="BH230"/>
  <c r="BG230"/>
  <c r="BF230"/>
  <c r="T230"/>
  <c r="R230"/>
  <c r="P230"/>
  <c r="BK230"/>
  <c r="J230"/>
  <c r="BE230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19"/>
  <c r="BH219"/>
  <c r="BG219"/>
  <c r="BF219"/>
  <c r="T219"/>
  <c r="R219"/>
  <c r="P219"/>
  <c r="BK219"/>
  <c r="J219"/>
  <c r="BE219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8"/>
  <c r="BH198"/>
  <c r="BG198"/>
  <c r="BF198"/>
  <c r="T198"/>
  <c r="R198"/>
  <c r="P198"/>
  <c r="BK198"/>
  <c r="J198"/>
  <c r="BE198"/>
  <c r="BI195"/>
  <c r="BH195"/>
  <c r="BG195"/>
  <c r="BF195"/>
  <c r="T195"/>
  <c r="R195"/>
  <c r="P195"/>
  <c r="BK195"/>
  <c r="J195"/>
  <c r="BE195"/>
  <c r="BI184"/>
  <c r="BH184"/>
  <c r="BG184"/>
  <c r="BF184"/>
  <c r="T184"/>
  <c r="R184"/>
  <c r="P184"/>
  <c r="BK184"/>
  <c r="J184"/>
  <c r="BE184"/>
  <c r="BI177"/>
  <c r="BH177"/>
  <c r="BG177"/>
  <c r="BF177"/>
  <c r="T177"/>
  <c r="R177"/>
  <c r="P177"/>
  <c r="BK177"/>
  <c r="J177"/>
  <c r="BE177"/>
  <c r="BI174"/>
  <c r="BH174"/>
  <c r="BG174"/>
  <c r="BF174"/>
  <c r="T174"/>
  <c r="R174"/>
  <c r="P174"/>
  <c r="BK174"/>
  <c r="J174"/>
  <c r="BE174"/>
  <c r="BI171"/>
  <c r="BH171"/>
  <c r="BG171"/>
  <c r="BF171"/>
  <c r="T171"/>
  <c r="R171"/>
  <c r="P171"/>
  <c r="BK171"/>
  <c r="J171"/>
  <c r="BE171"/>
  <c r="BI168"/>
  <c r="BH168"/>
  <c r="BG168"/>
  <c r="BF168"/>
  <c r="T168"/>
  <c r="R168"/>
  <c r="P168"/>
  <c r="BK168"/>
  <c r="J168"/>
  <c r="BE168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1"/>
  <c r="BH131"/>
  <c r="BG131"/>
  <c r="BF131"/>
  <c r="T131"/>
  <c r="R131"/>
  <c r="P131"/>
  <c r="BK131"/>
  <c r="J131"/>
  <c r="BE131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08"/>
  <c r="BH108"/>
  <c r="BG108"/>
  <c r="BF108"/>
  <c r="T108"/>
  <c r="R108"/>
  <c r="P108"/>
  <c r="BK108"/>
  <c r="J108"/>
  <c r="BE108"/>
  <c r="BI100"/>
  <c r="BH100"/>
  <c r="BG100"/>
  <c r="BF100"/>
  <c r="T100"/>
  <c r="R100"/>
  <c r="P100"/>
  <c r="BK100"/>
  <c r="J100"/>
  <c r="BE100"/>
  <c r="BI97"/>
  <c r="BH97"/>
  <c r="BG97"/>
  <c r="BF97"/>
  <c r="T97"/>
  <c r="R97"/>
  <c r="P97"/>
  <c r="BK97"/>
  <c r="J97"/>
  <c r="BE97"/>
  <c r="BI94"/>
  <c r="BH94"/>
  <c r="BG94"/>
  <c r="BF94"/>
  <c r="T94"/>
  <c r="R94"/>
  <c r="P94"/>
  <c r="BK94"/>
  <c r="J94"/>
  <c r="BE94"/>
  <c r="BI91"/>
  <c r="F37"/>
  <c i="1" r="BD62"/>
  <c i="9" r="BH91"/>
  <c r="F36"/>
  <c i="1" r="BC62"/>
  <c i="9" r="BG91"/>
  <c r="F35"/>
  <c i="1" r="BB62"/>
  <c i="9" r="BF91"/>
  <c r="J34"/>
  <c i="1" r="AW62"/>
  <c i="9" r="F34"/>
  <c i="1" r="BA62"/>
  <c i="9" r="T91"/>
  <c r="T90"/>
  <c r="T89"/>
  <c r="T88"/>
  <c r="R91"/>
  <c r="R90"/>
  <c r="R89"/>
  <c r="R88"/>
  <c r="P91"/>
  <c r="P90"/>
  <c r="P89"/>
  <c r="P88"/>
  <c i="1" r="AU62"/>
  <c i="9" r="BK91"/>
  <c r="BK90"/>
  <c r="J90"/>
  <c r="BK89"/>
  <c r="J89"/>
  <c r="BK88"/>
  <c r="J88"/>
  <c r="J59"/>
  <c r="J30"/>
  <c i="1" r="AG62"/>
  <c i="9" r="J91"/>
  <c r="BE91"/>
  <c r="J33"/>
  <c i="1" r="AV62"/>
  <c i="9" r="F33"/>
  <c i="1" r="AZ62"/>
  <c i="9" r="J61"/>
  <c r="J60"/>
  <c r="J84"/>
  <c r="F84"/>
  <c r="F82"/>
  <c r="E80"/>
  <c r="J54"/>
  <c r="F54"/>
  <c r="F52"/>
  <c r="E50"/>
  <c r="J39"/>
  <c r="J24"/>
  <c r="E24"/>
  <c r="J85"/>
  <c r="J55"/>
  <c r="J23"/>
  <c r="J18"/>
  <c r="E18"/>
  <c r="F85"/>
  <c r="F55"/>
  <c r="J17"/>
  <c r="J12"/>
  <c r="J82"/>
  <c r="J52"/>
  <c r="E7"/>
  <c r="E78"/>
  <c r="E48"/>
  <c i="8" r="J37"/>
  <c r="J36"/>
  <c i="1" r="AY61"/>
  <c i="8" r="J35"/>
  <c i="1" r="AX61"/>
  <c i="8" r="BI267"/>
  <c r="BH267"/>
  <c r="BG267"/>
  <c r="BF267"/>
  <c r="T267"/>
  <c r="T266"/>
  <c r="R267"/>
  <c r="R266"/>
  <c r="P267"/>
  <c r="P266"/>
  <c r="BK267"/>
  <c r="BK266"/>
  <c r="J266"/>
  <c r="J267"/>
  <c r="BE267"/>
  <c r="J69"/>
  <c r="BI264"/>
  <c r="BH264"/>
  <c r="BG264"/>
  <c r="BF264"/>
  <c r="T264"/>
  <c r="R264"/>
  <c r="P264"/>
  <c r="BK264"/>
  <c r="J264"/>
  <c r="BE264"/>
  <c r="BI262"/>
  <c r="BH262"/>
  <c r="BG262"/>
  <c r="BF262"/>
  <c r="T262"/>
  <c r="R262"/>
  <c r="P262"/>
  <c r="BK262"/>
  <c r="J262"/>
  <c r="BE262"/>
  <c r="BI259"/>
  <c r="BH259"/>
  <c r="BG259"/>
  <c r="BF259"/>
  <c r="T259"/>
  <c r="R259"/>
  <c r="P259"/>
  <c r="BK259"/>
  <c r="J259"/>
  <c r="BE259"/>
  <c r="BI256"/>
  <c r="BH256"/>
  <c r="BG256"/>
  <c r="BF256"/>
  <c r="T256"/>
  <c r="R256"/>
  <c r="P256"/>
  <c r="BK256"/>
  <c r="J256"/>
  <c r="BE256"/>
  <c r="BI253"/>
  <c r="BH253"/>
  <c r="BG253"/>
  <c r="BF253"/>
  <c r="T253"/>
  <c r="R253"/>
  <c r="P253"/>
  <c r="BK253"/>
  <c r="J253"/>
  <c r="BE253"/>
  <c r="BI251"/>
  <c r="BH251"/>
  <c r="BG251"/>
  <c r="BF251"/>
  <c r="T251"/>
  <c r="T250"/>
  <c r="T249"/>
  <c r="R251"/>
  <c r="R250"/>
  <c r="R249"/>
  <c r="P251"/>
  <c r="P250"/>
  <c r="P249"/>
  <c r="BK251"/>
  <c r="BK250"/>
  <c r="J250"/>
  <c r="BK249"/>
  <c r="J249"/>
  <c r="J251"/>
  <c r="BE251"/>
  <c r="J68"/>
  <c r="J67"/>
  <c r="BI247"/>
  <c r="BH247"/>
  <c r="BG247"/>
  <c r="BF247"/>
  <c r="T247"/>
  <c r="R247"/>
  <c r="P247"/>
  <c r="BK247"/>
  <c r="J247"/>
  <c r="BE247"/>
  <c r="BI245"/>
  <c r="BH245"/>
  <c r="BG245"/>
  <c r="BF245"/>
  <c r="T245"/>
  <c r="T244"/>
  <c r="R245"/>
  <c r="R244"/>
  <c r="P245"/>
  <c r="P244"/>
  <c r="BK245"/>
  <c r="BK244"/>
  <c r="J244"/>
  <c r="J245"/>
  <c r="BE245"/>
  <c r="J66"/>
  <c r="BI239"/>
  <c r="BH239"/>
  <c r="BG239"/>
  <c r="BF239"/>
  <c r="T239"/>
  <c r="R239"/>
  <c r="P239"/>
  <c r="BK239"/>
  <c r="J239"/>
  <c r="BE239"/>
  <c r="BI236"/>
  <c r="BH236"/>
  <c r="BG236"/>
  <c r="BF236"/>
  <c r="T236"/>
  <c r="R236"/>
  <c r="P236"/>
  <c r="BK236"/>
  <c r="J236"/>
  <c r="BE236"/>
  <c r="BI230"/>
  <c r="BH230"/>
  <c r="BG230"/>
  <c r="BF230"/>
  <c r="T230"/>
  <c r="R230"/>
  <c r="P230"/>
  <c r="BK230"/>
  <c r="J230"/>
  <c r="BE230"/>
  <c r="BI227"/>
  <c r="BH227"/>
  <c r="BG227"/>
  <c r="BF227"/>
  <c r="T227"/>
  <c r="T226"/>
  <c r="R227"/>
  <c r="R226"/>
  <c r="P227"/>
  <c r="P226"/>
  <c r="BK227"/>
  <c r="BK226"/>
  <c r="J226"/>
  <c r="J227"/>
  <c r="BE227"/>
  <c r="J65"/>
  <c r="BI223"/>
  <c r="BH223"/>
  <c r="BG223"/>
  <c r="BF223"/>
  <c r="T223"/>
  <c r="R223"/>
  <c r="P223"/>
  <c r="BK223"/>
  <c r="J223"/>
  <c r="BE223"/>
  <c r="BI220"/>
  <c r="BH220"/>
  <c r="BG220"/>
  <c r="BF220"/>
  <c r="T220"/>
  <c r="R220"/>
  <c r="P220"/>
  <c r="BK220"/>
  <c r="J220"/>
  <c r="BE220"/>
  <c r="BI218"/>
  <c r="BH218"/>
  <c r="BG218"/>
  <c r="BF218"/>
  <c r="T218"/>
  <c r="R218"/>
  <c r="P218"/>
  <c r="BK218"/>
  <c r="J218"/>
  <c r="BE218"/>
  <c r="BI215"/>
  <c r="BH215"/>
  <c r="BG215"/>
  <c r="BF215"/>
  <c r="T215"/>
  <c r="R215"/>
  <c r="P215"/>
  <c r="BK215"/>
  <c r="J215"/>
  <c r="BE215"/>
  <c r="BI213"/>
  <c r="BH213"/>
  <c r="BG213"/>
  <c r="BF213"/>
  <c r="T213"/>
  <c r="R213"/>
  <c r="P213"/>
  <c r="BK213"/>
  <c r="J213"/>
  <c r="BE213"/>
  <c r="BI210"/>
  <c r="BH210"/>
  <c r="BG210"/>
  <c r="BF210"/>
  <c r="T210"/>
  <c r="T209"/>
  <c r="R210"/>
  <c r="R209"/>
  <c r="P210"/>
  <c r="P209"/>
  <c r="BK210"/>
  <c r="BK209"/>
  <c r="J209"/>
  <c r="J210"/>
  <c r="BE210"/>
  <c r="J64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6"/>
  <c r="BH196"/>
  <c r="BG196"/>
  <c r="BF196"/>
  <c r="T196"/>
  <c r="R196"/>
  <c r="P196"/>
  <c r="BK196"/>
  <c r="J196"/>
  <c r="BE196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6"/>
  <c r="BH186"/>
  <c r="BG186"/>
  <c r="BF186"/>
  <c r="T186"/>
  <c r="R186"/>
  <c r="P186"/>
  <c r="BK186"/>
  <c r="J186"/>
  <c r="BE186"/>
  <c r="BI181"/>
  <c r="BH181"/>
  <c r="BG181"/>
  <c r="BF181"/>
  <c r="T181"/>
  <c r="T180"/>
  <c r="R181"/>
  <c r="R180"/>
  <c r="P181"/>
  <c r="P180"/>
  <c r="BK181"/>
  <c r="BK180"/>
  <c r="J180"/>
  <c r="J181"/>
  <c r="BE181"/>
  <c r="J63"/>
  <c r="BI178"/>
  <c r="BH178"/>
  <c r="BG178"/>
  <c r="BF178"/>
  <c r="T178"/>
  <c r="R178"/>
  <c r="P178"/>
  <c r="BK178"/>
  <c r="J178"/>
  <c r="BE178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57"/>
  <c r="BH157"/>
  <c r="BG157"/>
  <c r="BF157"/>
  <c r="T157"/>
  <c r="T156"/>
  <c r="R157"/>
  <c r="R156"/>
  <c r="P157"/>
  <c r="P156"/>
  <c r="BK157"/>
  <c r="BK156"/>
  <c r="J156"/>
  <c r="J157"/>
  <c r="BE157"/>
  <c r="J62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2"/>
  <c r="F37"/>
  <c i="1" r="BD61"/>
  <c i="8" r="BH92"/>
  <c r="F36"/>
  <c i="1" r="BC61"/>
  <c i="8" r="BG92"/>
  <c r="F35"/>
  <c i="1" r="BB61"/>
  <c i="8" r="BF92"/>
  <c r="J34"/>
  <c i="1" r="AW61"/>
  <c i="8" r="F34"/>
  <c i="1" r="BA61"/>
  <c i="8" r="T92"/>
  <c r="T91"/>
  <c r="T90"/>
  <c r="T89"/>
  <c r="R92"/>
  <c r="R91"/>
  <c r="R90"/>
  <c r="R89"/>
  <c r="P92"/>
  <c r="P91"/>
  <c r="P90"/>
  <c r="P89"/>
  <c i="1" r="AU61"/>
  <c i="8" r="BK92"/>
  <c r="BK91"/>
  <c r="J91"/>
  <c r="BK90"/>
  <c r="J90"/>
  <c r="BK89"/>
  <c r="J89"/>
  <c r="J59"/>
  <c r="J30"/>
  <c i="1" r="AG61"/>
  <c i="8" r="J92"/>
  <c r="BE92"/>
  <c r="J33"/>
  <c i="1" r="AV61"/>
  <c i="8" r="F33"/>
  <c i="1" r="AZ61"/>
  <c i="8" r="J61"/>
  <c r="J60"/>
  <c r="J85"/>
  <c r="F85"/>
  <c r="F83"/>
  <c r="E81"/>
  <c r="J54"/>
  <c r="F54"/>
  <c r="F52"/>
  <c r="E50"/>
  <c r="J39"/>
  <c r="J24"/>
  <c r="E24"/>
  <c r="J86"/>
  <c r="J55"/>
  <c r="J23"/>
  <c r="J18"/>
  <c r="E18"/>
  <c r="F86"/>
  <c r="F55"/>
  <c r="J17"/>
  <c r="J12"/>
  <c r="J83"/>
  <c r="J52"/>
  <c r="E7"/>
  <c r="E79"/>
  <c r="E48"/>
  <c i="7" r="J37"/>
  <c r="J36"/>
  <c i="1" r="AY60"/>
  <c i="7" r="J35"/>
  <c i="1" r="AX60"/>
  <c i="7" r="BI480"/>
  <c r="BH480"/>
  <c r="BG480"/>
  <c r="BF480"/>
  <c r="T480"/>
  <c r="R480"/>
  <c r="P480"/>
  <c r="BK480"/>
  <c r="J480"/>
  <c r="BE480"/>
  <c r="BI478"/>
  <c r="BH478"/>
  <c r="BG478"/>
  <c r="BF478"/>
  <c r="T478"/>
  <c r="R478"/>
  <c r="P478"/>
  <c r="BK478"/>
  <c r="J478"/>
  <c r="BE478"/>
  <c r="BI476"/>
  <c r="BH476"/>
  <c r="BG476"/>
  <c r="BF476"/>
  <c r="T476"/>
  <c r="R476"/>
  <c r="P476"/>
  <c r="BK476"/>
  <c r="J476"/>
  <c r="BE476"/>
  <c r="BI474"/>
  <c r="BH474"/>
  <c r="BG474"/>
  <c r="BF474"/>
  <c r="T474"/>
  <c r="T473"/>
  <c r="R474"/>
  <c r="R473"/>
  <c r="P474"/>
  <c r="P473"/>
  <c r="BK474"/>
  <c r="BK473"/>
  <c r="J473"/>
  <c r="J474"/>
  <c r="BE474"/>
  <c r="J72"/>
  <c r="BI471"/>
  <c r="BH471"/>
  <c r="BG471"/>
  <c r="BF471"/>
  <c r="T471"/>
  <c r="R471"/>
  <c r="P471"/>
  <c r="BK471"/>
  <c r="J471"/>
  <c r="BE471"/>
  <c r="BI467"/>
  <c r="BH467"/>
  <c r="BG467"/>
  <c r="BF467"/>
  <c r="T467"/>
  <c r="R467"/>
  <c r="P467"/>
  <c r="BK467"/>
  <c r="J467"/>
  <c r="BE467"/>
  <c r="BI461"/>
  <c r="BH461"/>
  <c r="BG461"/>
  <c r="BF461"/>
  <c r="T461"/>
  <c r="R461"/>
  <c r="P461"/>
  <c r="BK461"/>
  <c r="J461"/>
  <c r="BE461"/>
  <c r="BI456"/>
  <c r="BH456"/>
  <c r="BG456"/>
  <c r="BF456"/>
  <c r="T456"/>
  <c r="R456"/>
  <c r="P456"/>
  <c r="BK456"/>
  <c r="J456"/>
  <c r="BE456"/>
  <c r="BI453"/>
  <c r="BH453"/>
  <c r="BG453"/>
  <c r="BF453"/>
  <c r="T453"/>
  <c r="R453"/>
  <c r="P453"/>
  <c r="BK453"/>
  <c r="J453"/>
  <c r="BE453"/>
  <c r="BI450"/>
  <c r="BH450"/>
  <c r="BG450"/>
  <c r="BF450"/>
  <c r="T450"/>
  <c r="R450"/>
  <c r="P450"/>
  <c r="BK450"/>
  <c r="J450"/>
  <c r="BE450"/>
  <c r="BI447"/>
  <c r="BH447"/>
  <c r="BG447"/>
  <c r="BF447"/>
  <c r="T447"/>
  <c r="T446"/>
  <c r="T445"/>
  <c r="R447"/>
  <c r="R446"/>
  <c r="R445"/>
  <c r="P447"/>
  <c r="P446"/>
  <c r="P445"/>
  <c r="BK447"/>
  <c r="BK446"/>
  <c r="J446"/>
  <c r="BK445"/>
  <c r="J445"/>
  <c r="J447"/>
  <c r="BE447"/>
  <c r="J71"/>
  <c r="J70"/>
  <c r="BI443"/>
  <c r="BH443"/>
  <c r="BG443"/>
  <c r="BF443"/>
  <c r="T443"/>
  <c r="R443"/>
  <c r="P443"/>
  <c r="BK443"/>
  <c r="J443"/>
  <c r="BE443"/>
  <c r="BI441"/>
  <c r="BH441"/>
  <c r="BG441"/>
  <c r="BF441"/>
  <c r="T441"/>
  <c r="T440"/>
  <c r="R441"/>
  <c r="R440"/>
  <c r="P441"/>
  <c r="P440"/>
  <c r="BK441"/>
  <c r="BK440"/>
  <c r="J440"/>
  <c r="J441"/>
  <c r="BE441"/>
  <c r="J69"/>
  <c r="BI435"/>
  <c r="BH435"/>
  <c r="BG435"/>
  <c r="BF435"/>
  <c r="T435"/>
  <c r="R435"/>
  <c r="P435"/>
  <c r="BK435"/>
  <c r="J435"/>
  <c r="BE435"/>
  <c r="BI432"/>
  <c r="BH432"/>
  <c r="BG432"/>
  <c r="BF432"/>
  <c r="T432"/>
  <c r="R432"/>
  <c r="P432"/>
  <c r="BK432"/>
  <c r="J432"/>
  <c r="BE432"/>
  <c r="BI427"/>
  <c r="BH427"/>
  <c r="BG427"/>
  <c r="BF427"/>
  <c r="T427"/>
  <c r="R427"/>
  <c r="P427"/>
  <c r="BK427"/>
  <c r="J427"/>
  <c r="BE427"/>
  <c r="BI422"/>
  <c r="BH422"/>
  <c r="BG422"/>
  <c r="BF422"/>
  <c r="T422"/>
  <c r="R422"/>
  <c r="P422"/>
  <c r="BK422"/>
  <c r="J422"/>
  <c r="BE422"/>
  <c r="BI416"/>
  <c r="BH416"/>
  <c r="BG416"/>
  <c r="BF416"/>
  <c r="T416"/>
  <c r="R416"/>
  <c r="P416"/>
  <c r="BK416"/>
  <c r="J416"/>
  <c r="BE416"/>
  <c r="BI410"/>
  <c r="BH410"/>
  <c r="BG410"/>
  <c r="BF410"/>
  <c r="T410"/>
  <c r="T409"/>
  <c r="R410"/>
  <c r="R409"/>
  <c r="P410"/>
  <c r="P409"/>
  <c r="BK410"/>
  <c r="BK409"/>
  <c r="J409"/>
  <c r="J410"/>
  <c r="BE410"/>
  <c r="J68"/>
  <c r="BI403"/>
  <c r="BH403"/>
  <c r="BG403"/>
  <c r="BF403"/>
  <c r="T403"/>
  <c r="R403"/>
  <c r="P403"/>
  <c r="BK403"/>
  <c r="J403"/>
  <c r="BE403"/>
  <c r="BI398"/>
  <c r="BH398"/>
  <c r="BG398"/>
  <c r="BF398"/>
  <c r="T398"/>
  <c r="R398"/>
  <c r="P398"/>
  <c r="BK398"/>
  <c r="J398"/>
  <c r="BE398"/>
  <c r="BI395"/>
  <c r="BH395"/>
  <c r="BG395"/>
  <c r="BF395"/>
  <c r="T395"/>
  <c r="R395"/>
  <c r="P395"/>
  <c r="BK395"/>
  <c r="J395"/>
  <c r="BE395"/>
  <c r="BI392"/>
  <c r="BH392"/>
  <c r="BG392"/>
  <c r="BF392"/>
  <c r="T392"/>
  <c r="R392"/>
  <c r="P392"/>
  <c r="BK392"/>
  <c r="J392"/>
  <c r="BE392"/>
  <c r="BI389"/>
  <c r="BH389"/>
  <c r="BG389"/>
  <c r="BF389"/>
  <c r="T389"/>
  <c r="R389"/>
  <c r="P389"/>
  <c r="BK389"/>
  <c r="J389"/>
  <c r="BE389"/>
  <c r="BI386"/>
  <c r="BH386"/>
  <c r="BG386"/>
  <c r="BF386"/>
  <c r="T386"/>
  <c r="R386"/>
  <c r="P386"/>
  <c r="BK386"/>
  <c r="J386"/>
  <c r="BE386"/>
  <c r="BI383"/>
  <c r="BH383"/>
  <c r="BG383"/>
  <c r="BF383"/>
  <c r="T383"/>
  <c r="R383"/>
  <c r="P383"/>
  <c r="BK383"/>
  <c r="J383"/>
  <c r="BE383"/>
  <c r="BI380"/>
  <c r="BH380"/>
  <c r="BG380"/>
  <c r="BF380"/>
  <c r="T380"/>
  <c r="R380"/>
  <c r="P380"/>
  <c r="BK380"/>
  <c r="J380"/>
  <c r="BE380"/>
  <c r="BI377"/>
  <c r="BH377"/>
  <c r="BG377"/>
  <c r="BF377"/>
  <c r="T377"/>
  <c r="R377"/>
  <c r="P377"/>
  <c r="BK377"/>
  <c r="J377"/>
  <c r="BE377"/>
  <c r="BI370"/>
  <c r="BH370"/>
  <c r="BG370"/>
  <c r="BF370"/>
  <c r="T370"/>
  <c r="R370"/>
  <c r="P370"/>
  <c r="BK370"/>
  <c r="J370"/>
  <c r="BE370"/>
  <c r="BI367"/>
  <c r="BH367"/>
  <c r="BG367"/>
  <c r="BF367"/>
  <c r="T367"/>
  <c r="R367"/>
  <c r="P367"/>
  <c r="BK367"/>
  <c r="J367"/>
  <c r="BE367"/>
  <c r="BI364"/>
  <c r="BH364"/>
  <c r="BG364"/>
  <c r="BF364"/>
  <c r="T364"/>
  <c r="R364"/>
  <c r="P364"/>
  <c r="BK364"/>
  <c r="J364"/>
  <c r="BE364"/>
  <c r="BI361"/>
  <c r="BH361"/>
  <c r="BG361"/>
  <c r="BF361"/>
  <c r="T361"/>
  <c r="R361"/>
  <c r="P361"/>
  <c r="BK361"/>
  <c r="J361"/>
  <c r="BE361"/>
  <c r="BI358"/>
  <c r="BH358"/>
  <c r="BG358"/>
  <c r="BF358"/>
  <c r="T358"/>
  <c r="R358"/>
  <c r="P358"/>
  <c r="BK358"/>
  <c r="J358"/>
  <c r="BE358"/>
  <c r="BI355"/>
  <c r="BH355"/>
  <c r="BG355"/>
  <c r="BF355"/>
  <c r="T355"/>
  <c r="R355"/>
  <c r="P355"/>
  <c r="BK355"/>
  <c r="J355"/>
  <c r="BE355"/>
  <c r="BI352"/>
  <c r="BH352"/>
  <c r="BG352"/>
  <c r="BF352"/>
  <c r="T352"/>
  <c r="R352"/>
  <c r="P352"/>
  <c r="BK352"/>
  <c r="J352"/>
  <c r="BE352"/>
  <c r="BI350"/>
  <c r="BH350"/>
  <c r="BG350"/>
  <c r="BF350"/>
  <c r="T350"/>
  <c r="R350"/>
  <c r="P350"/>
  <c r="BK350"/>
  <c r="J350"/>
  <c r="BE350"/>
  <c r="BI347"/>
  <c r="BH347"/>
  <c r="BG347"/>
  <c r="BF347"/>
  <c r="T347"/>
  <c r="R347"/>
  <c r="P347"/>
  <c r="BK347"/>
  <c r="J347"/>
  <c r="BE347"/>
  <c r="BI344"/>
  <c r="BH344"/>
  <c r="BG344"/>
  <c r="BF344"/>
  <c r="T344"/>
  <c r="R344"/>
  <c r="P344"/>
  <c r="BK344"/>
  <c r="J344"/>
  <c r="BE344"/>
  <c r="BI341"/>
  <c r="BH341"/>
  <c r="BG341"/>
  <c r="BF341"/>
  <c r="T341"/>
  <c r="R341"/>
  <c r="P341"/>
  <c r="BK341"/>
  <c r="J341"/>
  <c r="BE341"/>
  <c r="BI338"/>
  <c r="BH338"/>
  <c r="BG338"/>
  <c r="BF338"/>
  <c r="T338"/>
  <c r="R338"/>
  <c r="P338"/>
  <c r="BK338"/>
  <c r="J338"/>
  <c r="BE338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30"/>
  <c r="BH330"/>
  <c r="BG330"/>
  <c r="BF330"/>
  <c r="T330"/>
  <c r="R330"/>
  <c r="P330"/>
  <c r="BK330"/>
  <c r="J330"/>
  <c r="BE330"/>
  <c r="BI325"/>
  <c r="BH325"/>
  <c r="BG325"/>
  <c r="BF325"/>
  <c r="T325"/>
  <c r="R325"/>
  <c r="P325"/>
  <c r="BK325"/>
  <c r="J325"/>
  <c r="BE325"/>
  <c r="BI322"/>
  <c r="BH322"/>
  <c r="BG322"/>
  <c r="BF322"/>
  <c r="T322"/>
  <c r="R322"/>
  <c r="P322"/>
  <c r="BK322"/>
  <c r="J322"/>
  <c r="BE322"/>
  <c r="BI319"/>
  <c r="BH319"/>
  <c r="BG319"/>
  <c r="BF319"/>
  <c r="T319"/>
  <c r="R319"/>
  <c r="P319"/>
  <c r="BK319"/>
  <c r="J319"/>
  <c r="BE319"/>
  <c r="BI316"/>
  <c r="BH316"/>
  <c r="BG316"/>
  <c r="BF316"/>
  <c r="T316"/>
  <c r="T315"/>
  <c r="R316"/>
  <c r="R315"/>
  <c r="P316"/>
  <c r="P315"/>
  <c r="BK316"/>
  <c r="BK315"/>
  <c r="J315"/>
  <c r="J316"/>
  <c r="BE316"/>
  <c r="J67"/>
  <c r="BI310"/>
  <c r="BH310"/>
  <c r="BG310"/>
  <c r="BF310"/>
  <c r="T310"/>
  <c r="R310"/>
  <c r="P310"/>
  <c r="BK310"/>
  <c r="J310"/>
  <c r="BE310"/>
  <c r="BI304"/>
  <c r="BH304"/>
  <c r="BG304"/>
  <c r="BF304"/>
  <c r="T304"/>
  <c r="T303"/>
  <c r="R304"/>
  <c r="R303"/>
  <c r="P304"/>
  <c r="P303"/>
  <c r="BK304"/>
  <c r="BK303"/>
  <c r="J303"/>
  <c r="J304"/>
  <c r="BE304"/>
  <c r="J66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90"/>
  <c r="BH290"/>
  <c r="BG290"/>
  <c r="BF290"/>
  <c r="T290"/>
  <c r="R290"/>
  <c r="P290"/>
  <c r="BK290"/>
  <c r="J290"/>
  <c r="BE290"/>
  <c r="BI287"/>
  <c r="BH287"/>
  <c r="BG287"/>
  <c r="BF287"/>
  <c r="T287"/>
  <c r="R287"/>
  <c r="P287"/>
  <c r="BK287"/>
  <c r="J287"/>
  <c r="BE287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8"/>
  <c r="BH278"/>
  <c r="BG278"/>
  <c r="BF278"/>
  <c r="T278"/>
  <c r="T277"/>
  <c r="R278"/>
  <c r="R277"/>
  <c r="P278"/>
  <c r="P277"/>
  <c r="BK278"/>
  <c r="BK277"/>
  <c r="J277"/>
  <c r="J278"/>
  <c r="BE278"/>
  <c r="J65"/>
  <c r="BI274"/>
  <c r="BH274"/>
  <c r="BG274"/>
  <c r="BF274"/>
  <c r="T274"/>
  <c r="R274"/>
  <c r="P274"/>
  <c r="BK274"/>
  <c r="J274"/>
  <c r="BE274"/>
  <c r="BI268"/>
  <c r="BH268"/>
  <c r="BG268"/>
  <c r="BF268"/>
  <c r="T268"/>
  <c r="R268"/>
  <c r="P268"/>
  <c r="BK268"/>
  <c r="J268"/>
  <c r="BE268"/>
  <c r="BI265"/>
  <c r="BH265"/>
  <c r="BG265"/>
  <c r="BF265"/>
  <c r="T265"/>
  <c r="R265"/>
  <c r="P265"/>
  <c r="BK265"/>
  <c r="J265"/>
  <c r="BE265"/>
  <c r="BI259"/>
  <c r="BH259"/>
  <c r="BG259"/>
  <c r="BF259"/>
  <c r="T259"/>
  <c r="R259"/>
  <c r="P259"/>
  <c r="BK259"/>
  <c r="J259"/>
  <c r="BE259"/>
  <c r="BI256"/>
  <c r="BH256"/>
  <c r="BG256"/>
  <c r="BF256"/>
  <c r="T256"/>
  <c r="R256"/>
  <c r="P256"/>
  <c r="BK256"/>
  <c r="J256"/>
  <c r="BE256"/>
  <c r="BI253"/>
  <c r="BH253"/>
  <c r="BG253"/>
  <c r="BF253"/>
  <c r="T253"/>
  <c r="R253"/>
  <c r="P253"/>
  <c r="BK253"/>
  <c r="J253"/>
  <c r="BE253"/>
  <c r="BI250"/>
  <c r="BH250"/>
  <c r="BG250"/>
  <c r="BF250"/>
  <c r="T250"/>
  <c r="R250"/>
  <c r="P250"/>
  <c r="BK250"/>
  <c r="J250"/>
  <c r="BE250"/>
  <c r="BI245"/>
  <c r="BH245"/>
  <c r="BG245"/>
  <c r="BF245"/>
  <c r="T245"/>
  <c r="R245"/>
  <c r="P245"/>
  <c r="BK245"/>
  <c r="J245"/>
  <c r="BE245"/>
  <c r="BI240"/>
  <c r="BH240"/>
  <c r="BG240"/>
  <c r="BF240"/>
  <c r="T240"/>
  <c r="R240"/>
  <c r="P240"/>
  <c r="BK240"/>
  <c r="J240"/>
  <c r="BE240"/>
  <c r="BI234"/>
  <c r="BH234"/>
  <c r="BG234"/>
  <c r="BF234"/>
  <c r="T234"/>
  <c r="R234"/>
  <c r="P234"/>
  <c r="BK234"/>
  <c r="J234"/>
  <c r="BE234"/>
  <c r="BI231"/>
  <c r="BH231"/>
  <c r="BG231"/>
  <c r="BF231"/>
  <c r="T231"/>
  <c r="R231"/>
  <c r="P231"/>
  <c r="BK231"/>
  <c r="J231"/>
  <c r="BE231"/>
  <c r="BI228"/>
  <c r="BH228"/>
  <c r="BG228"/>
  <c r="BF228"/>
  <c r="T228"/>
  <c r="R228"/>
  <c r="P228"/>
  <c r="BK228"/>
  <c r="J228"/>
  <c r="BE228"/>
  <c r="BI225"/>
  <c r="BH225"/>
  <c r="BG225"/>
  <c r="BF225"/>
  <c r="T225"/>
  <c r="R225"/>
  <c r="P225"/>
  <c r="BK225"/>
  <c r="J225"/>
  <c r="BE225"/>
  <c r="BI221"/>
  <c r="BH221"/>
  <c r="BG221"/>
  <c r="BF221"/>
  <c r="T221"/>
  <c r="T220"/>
  <c r="R221"/>
  <c r="R220"/>
  <c r="P221"/>
  <c r="P220"/>
  <c r="BK221"/>
  <c r="BK220"/>
  <c r="J220"/>
  <c r="J221"/>
  <c r="BE221"/>
  <c r="J64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3"/>
  <c r="BH203"/>
  <c r="BG203"/>
  <c r="BF203"/>
  <c r="T203"/>
  <c r="R203"/>
  <c r="P203"/>
  <c r="BK203"/>
  <c r="J203"/>
  <c r="BE203"/>
  <c r="BI198"/>
  <c r="BH198"/>
  <c r="BG198"/>
  <c r="BF198"/>
  <c r="T198"/>
  <c r="R198"/>
  <c r="P198"/>
  <c r="BK198"/>
  <c r="J198"/>
  <c r="BE198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85"/>
  <c r="BH185"/>
  <c r="BG185"/>
  <c r="BF185"/>
  <c r="T185"/>
  <c r="R185"/>
  <c r="P185"/>
  <c r="BK185"/>
  <c r="J185"/>
  <c r="BE185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/>
  <c r="BI176"/>
  <c r="BH176"/>
  <c r="BG176"/>
  <c r="BF176"/>
  <c r="T176"/>
  <c r="R176"/>
  <c r="P176"/>
  <c r="BK176"/>
  <c r="J176"/>
  <c r="BE176"/>
  <c r="BI170"/>
  <c r="BH170"/>
  <c r="BG170"/>
  <c r="BF170"/>
  <c r="T170"/>
  <c r="R170"/>
  <c r="P170"/>
  <c r="BK170"/>
  <c r="J170"/>
  <c r="BE170"/>
  <c r="BI165"/>
  <c r="BH165"/>
  <c r="BG165"/>
  <c r="BF165"/>
  <c r="T165"/>
  <c r="R165"/>
  <c r="P165"/>
  <c r="BK165"/>
  <c r="J165"/>
  <c r="BE165"/>
  <c r="BI160"/>
  <c r="BH160"/>
  <c r="BG160"/>
  <c r="BF160"/>
  <c r="T160"/>
  <c r="T159"/>
  <c r="R160"/>
  <c r="R159"/>
  <c r="P160"/>
  <c r="P159"/>
  <c r="BK160"/>
  <c r="BK159"/>
  <c r="J159"/>
  <c r="J160"/>
  <c r="BE160"/>
  <c r="J63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T144"/>
  <c r="R145"/>
  <c r="R144"/>
  <c r="P145"/>
  <c r="P144"/>
  <c r="BK145"/>
  <c r="BK144"/>
  <c r="J144"/>
  <c r="J145"/>
  <c r="BE145"/>
  <c r="J62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BH111"/>
  <c r="BG111"/>
  <c r="BF111"/>
  <c r="T111"/>
  <c r="R111"/>
  <c r="P111"/>
  <c r="BK111"/>
  <c r="J111"/>
  <c r="BE111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5"/>
  <c r="F37"/>
  <c i="1" r="BD60"/>
  <c i="7" r="BH95"/>
  <c r="F36"/>
  <c i="1" r="BC60"/>
  <c i="7" r="BG95"/>
  <c r="F35"/>
  <c i="1" r="BB60"/>
  <c i="7" r="BF95"/>
  <c r="J34"/>
  <c i="1" r="AW60"/>
  <c i="7" r="F34"/>
  <c i="1" r="BA60"/>
  <c i="7" r="T95"/>
  <c r="T94"/>
  <c r="T93"/>
  <c r="T92"/>
  <c r="R95"/>
  <c r="R94"/>
  <c r="R93"/>
  <c r="R92"/>
  <c r="P95"/>
  <c r="P94"/>
  <c r="P93"/>
  <c r="P92"/>
  <c i="1" r="AU60"/>
  <c i="7" r="BK95"/>
  <c r="BK94"/>
  <c r="J94"/>
  <c r="BK93"/>
  <c r="J93"/>
  <c r="BK92"/>
  <c r="J92"/>
  <c r="J59"/>
  <c r="J30"/>
  <c i="1" r="AG60"/>
  <c i="7" r="J95"/>
  <c r="BE95"/>
  <c r="J33"/>
  <c i="1" r="AV60"/>
  <c i="7" r="F33"/>
  <c i="1" r="AZ60"/>
  <c i="7" r="J61"/>
  <c r="J60"/>
  <c r="J88"/>
  <c r="F88"/>
  <c r="F86"/>
  <c r="E84"/>
  <c r="J54"/>
  <c r="F54"/>
  <c r="F52"/>
  <c r="E50"/>
  <c r="J39"/>
  <c r="J24"/>
  <c r="E24"/>
  <c r="J89"/>
  <c r="J55"/>
  <c r="J23"/>
  <c r="J18"/>
  <c r="E18"/>
  <c r="F89"/>
  <c r="F55"/>
  <c r="J17"/>
  <c r="J12"/>
  <c r="J86"/>
  <c r="J52"/>
  <c r="E7"/>
  <c r="E82"/>
  <c r="E48"/>
  <c i="6" r="J37"/>
  <c r="J36"/>
  <c i="1" r="AY59"/>
  <c i="6" r="J35"/>
  <c i="1" r="AX59"/>
  <c i="6" r="BI84"/>
  <c r="F37"/>
  <c i="1" r="BD59"/>
  <c i="6" r="BH84"/>
  <c r="F36"/>
  <c i="1" r="BC59"/>
  <c i="6" r="BG84"/>
  <c r="F35"/>
  <c i="1" r="BB59"/>
  <c i="6" r="BF84"/>
  <c r="J34"/>
  <c i="1" r="AW59"/>
  <c i="6" r="F34"/>
  <c i="1" r="BA59"/>
  <c i="6" r="T84"/>
  <c r="T83"/>
  <c r="T82"/>
  <c r="T81"/>
  <c r="R84"/>
  <c r="R83"/>
  <c r="R82"/>
  <c r="R81"/>
  <c r="P84"/>
  <c r="P83"/>
  <c r="P82"/>
  <c r="P81"/>
  <c i="1" r="AU59"/>
  <c i="6" r="BK84"/>
  <c r="BK83"/>
  <c r="J83"/>
  <c r="BK82"/>
  <c r="J82"/>
  <c r="BK81"/>
  <c r="J81"/>
  <c r="J59"/>
  <c r="J30"/>
  <c i="1" r="AG59"/>
  <c i="6" r="J84"/>
  <c r="BE84"/>
  <c r="J33"/>
  <c i="1" r="AV59"/>
  <c i="6" r="F33"/>
  <c i="1" r="AZ59"/>
  <c i="6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5" r="J37"/>
  <c r="J36"/>
  <c i="1" r="AY58"/>
  <c i="5" r="J35"/>
  <c i="1" r="AX58"/>
  <c i="5" r="BI213"/>
  <c r="BH213"/>
  <c r="BG213"/>
  <c r="BF213"/>
  <c r="T213"/>
  <c r="T212"/>
  <c r="R213"/>
  <c r="R212"/>
  <c r="P213"/>
  <c r="P212"/>
  <c r="BK213"/>
  <c r="BK212"/>
  <c r="J212"/>
  <c r="J213"/>
  <c r="BE213"/>
  <c r="J65"/>
  <c r="BI206"/>
  <c r="BH206"/>
  <c r="BG206"/>
  <c r="BF206"/>
  <c r="T206"/>
  <c r="R206"/>
  <c r="P206"/>
  <c r="BK206"/>
  <c r="J206"/>
  <c r="BE206"/>
  <c r="BI201"/>
  <c r="BH201"/>
  <c r="BG201"/>
  <c r="BF201"/>
  <c r="T201"/>
  <c r="R201"/>
  <c r="P201"/>
  <c r="BK201"/>
  <c r="J201"/>
  <c r="BE201"/>
  <c r="BI196"/>
  <c r="BH196"/>
  <c r="BG196"/>
  <c r="BF196"/>
  <c r="T196"/>
  <c r="R196"/>
  <c r="P196"/>
  <c r="BK196"/>
  <c r="J196"/>
  <c r="BE196"/>
  <c r="BI193"/>
  <c r="BH193"/>
  <c r="BG193"/>
  <c r="BF193"/>
  <c r="T193"/>
  <c r="R193"/>
  <c r="P193"/>
  <c r="BK193"/>
  <c r="J193"/>
  <c r="BE193"/>
  <c r="BI188"/>
  <c r="BH188"/>
  <c r="BG188"/>
  <c r="BF188"/>
  <c r="T188"/>
  <c r="R188"/>
  <c r="P188"/>
  <c r="BK188"/>
  <c r="J188"/>
  <c r="BE188"/>
  <c r="BI180"/>
  <c r="BH180"/>
  <c r="BG180"/>
  <c r="BF180"/>
  <c r="T180"/>
  <c r="T179"/>
  <c r="R180"/>
  <c r="R179"/>
  <c r="P180"/>
  <c r="P179"/>
  <c r="BK180"/>
  <c r="BK179"/>
  <c r="J179"/>
  <c r="J180"/>
  <c r="BE180"/>
  <c r="J64"/>
  <c r="BI176"/>
  <c r="BH176"/>
  <c r="BG176"/>
  <c r="BF176"/>
  <c r="T176"/>
  <c r="R176"/>
  <c r="P176"/>
  <c r="BK176"/>
  <c r="J176"/>
  <c r="BE176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62"/>
  <c r="BH162"/>
  <c r="BG162"/>
  <c r="BF162"/>
  <c r="T162"/>
  <c r="T161"/>
  <c r="R162"/>
  <c r="R161"/>
  <c r="P162"/>
  <c r="P161"/>
  <c r="BK162"/>
  <c r="BK161"/>
  <c r="J161"/>
  <c r="J162"/>
  <c r="BE162"/>
  <c r="J63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0"/>
  <c r="BH150"/>
  <c r="BG150"/>
  <c r="BF150"/>
  <c r="T150"/>
  <c r="R150"/>
  <c r="P150"/>
  <c r="BK150"/>
  <c r="J150"/>
  <c r="BE150"/>
  <c r="BI146"/>
  <c r="BH146"/>
  <c r="BG146"/>
  <c r="BF146"/>
  <c r="T146"/>
  <c r="T145"/>
  <c r="R146"/>
  <c r="R145"/>
  <c r="P146"/>
  <c r="P145"/>
  <c r="BK146"/>
  <c r="BK145"/>
  <c r="J145"/>
  <c r="J146"/>
  <c r="BE146"/>
  <c r="J62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09"/>
  <c r="BH109"/>
  <c r="BG109"/>
  <c r="BF109"/>
  <c r="T109"/>
  <c r="R109"/>
  <c r="P109"/>
  <c r="BK109"/>
  <c r="J109"/>
  <c r="BE109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2"/>
  <c r="BH92"/>
  <c r="BG92"/>
  <c r="BF92"/>
  <c r="T92"/>
  <c r="R92"/>
  <c r="P92"/>
  <c r="BK92"/>
  <c r="J92"/>
  <c r="BE92"/>
  <c r="BI88"/>
  <c r="F37"/>
  <c i="1" r="BD58"/>
  <c i="5" r="BH88"/>
  <c r="F36"/>
  <c i="1" r="BC58"/>
  <c i="5" r="BG88"/>
  <c r="F35"/>
  <c i="1" r="BB58"/>
  <c i="5" r="BF88"/>
  <c r="J34"/>
  <c i="1" r="AW58"/>
  <c i="5" r="F34"/>
  <c i="1" r="BA58"/>
  <c i="5" r="T88"/>
  <c r="T87"/>
  <c r="T86"/>
  <c r="T85"/>
  <c r="R88"/>
  <c r="R87"/>
  <c r="R86"/>
  <c r="R85"/>
  <c r="P88"/>
  <c r="P87"/>
  <c r="P86"/>
  <c r="P85"/>
  <c i="1" r="AU58"/>
  <c i="5" r="BK88"/>
  <c r="BK87"/>
  <c r="J87"/>
  <c r="BK86"/>
  <c r="J86"/>
  <c r="BK85"/>
  <c r="J85"/>
  <c r="J59"/>
  <c r="J30"/>
  <c i="1" r="AG58"/>
  <c i="5" r="J88"/>
  <c r="BE88"/>
  <c r="J33"/>
  <c i="1" r="AV58"/>
  <c i="5" r="F33"/>
  <c i="1" r="AZ58"/>
  <c i="5" r="J61"/>
  <c r="J60"/>
  <c r="J81"/>
  <c r="F81"/>
  <c r="F79"/>
  <c r="E77"/>
  <c r="J54"/>
  <c r="F54"/>
  <c r="F52"/>
  <c r="E50"/>
  <c r="J39"/>
  <c r="J24"/>
  <c r="E24"/>
  <c r="J82"/>
  <c r="J55"/>
  <c r="J23"/>
  <c r="J18"/>
  <c r="E18"/>
  <c r="F82"/>
  <c r="F55"/>
  <c r="J17"/>
  <c r="J12"/>
  <c r="J79"/>
  <c r="J52"/>
  <c r="E7"/>
  <c r="E75"/>
  <c r="E48"/>
  <c i="4" r="J37"/>
  <c r="J36"/>
  <c i="1" r="AY57"/>
  <c i="4" r="J35"/>
  <c i="1" r="AX57"/>
  <c i="4" r="BI528"/>
  <c r="BH528"/>
  <c r="BG528"/>
  <c r="BF528"/>
  <c r="T528"/>
  <c r="R528"/>
  <c r="P528"/>
  <c r="BK528"/>
  <c r="J528"/>
  <c r="BE528"/>
  <c r="BI525"/>
  <c r="BH525"/>
  <c r="BG525"/>
  <c r="BF525"/>
  <c r="T525"/>
  <c r="R525"/>
  <c r="P525"/>
  <c r="BK525"/>
  <c r="J525"/>
  <c r="BE525"/>
  <c r="BI522"/>
  <c r="BH522"/>
  <c r="BG522"/>
  <c r="BF522"/>
  <c r="T522"/>
  <c r="R522"/>
  <c r="P522"/>
  <c r="BK522"/>
  <c r="J522"/>
  <c r="BE522"/>
  <c r="BI519"/>
  <c r="BH519"/>
  <c r="BG519"/>
  <c r="BF519"/>
  <c r="T519"/>
  <c r="T518"/>
  <c r="T517"/>
  <c r="R519"/>
  <c r="R518"/>
  <c r="R517"/>
  <c r="P519"/>
  <c r="P518"/>
  <c r="P517"/>
  <c r="BK519"/>
  <c r="BK518"/>
  <c r="J518"/>
  <c r="BK517"/>
  <c r="J517"/>
  <c r="J519"/>
  <c r="BE519"/>
  <c r="J70"/>
  <c r="J69"/>
  <c r="BI514"/>
  <c r="BH514"/>
  <c r="BG514"/>
  <c r="BF514"/>
  <c r="T514"/>
  <c r="R514"/>
  <c r="P514"/>
  <c r="BK514"/>
  <c r="J514"/>
  <c r="BE514"/>
  <c r="BI512"/>
  <c r="BH512"/>
  <c r="BG512"/>
  <c r="BF512"/>
  <c r="T512"/>
  <c r="T511"/>
  <c r="R512"/>
  <c r="R511"/>
  <c r="P512"/>
  <c r="P511"/>
  <c r="BK512"/>
  <c r="BK511"/>
  <c r="J511"/>
  <c r="J512"/>
  <c r="BE512"/>
  <c r="J68"/>
  <c r="BI508"/>
  <c r="BH508"/>
  <c r="BG508"/>
  <c r="BF508"/>
  <c r="T508"/>
  <c r="R508"/>
  <c r="P508"/>
  <c r="BK508"/>
  <c r="J508"/>
  <c r="BE508"/>
  <c r="BI505"/>
  <c r="BH505"/>
  <c r="BG505"/>
  <c r="BF505"/>
  <c r="T505"/>
  <c r="R505"/>
  <c r="P505"/>
  <c r="BK505"/>
  <c r="J505"/>
  <c r="BE505"/>
  <c r="BI499"/>
  <c r="BH499"/>
  <c r="BG499"/>
  <c r="BF499"/>
  <c r="T499"/>
  <c r="R499"/>
  <c r="P499"/>
  <c r="BK499"/>
  <c r="J499"/>
  <c r="BE499"/>
  <c r="BI492"/>
  <c r="BH492"/>
  <c r="BG492"/>
  <c r="BF492"/>
  <c r="T492"/>
  <c r="R492"/>
  <c r="P492"/>
  <c r="BK492"/>
  <c r="J492"/>
  <c r="BE492"/>
  <c r="BI484"/>
  <c r="BH484"/>
  <c r="BG484"/>
  <c r="BF484"/>
  <c r="T484"/>
  <c r="T483"/>
  <c r="R484"/>
  <c r="R483"/>
  <c r="P484"/>
  <c r="P483"/>
  <c r="BK484"/>
  <c r="BK483"/>
  <c r="J483"/>
  <c r="J484"/>
  <c r="BE484"/>
  <c r="J67"/>
  <c r="BI480"/>
  <c r="BH480"/>
  <c r="BG480"/>
  <c r="BF480"/>
  <c r="T480"/>
  <c r="R480"/>
  <c r="P480"/>
  <c r="BK480"/>
  <c r="J480"/>
  <c r="BE480"/>
  <c r="BI477"/>
  <c r="BH477"/>
  <c r="BG477"/>
  <c r="BF477"/>
  <c r="T477"/>
  <c r="R477"/>
  <c r="P477"/>
  <c r="BK477"/>
  <c r="J477"/>
  <c r="BE477"/>
  <c r="BI474"/>
  <c r="BH474"/>
  <c r="BG474"/>
  <c r="BF474"/>
  <c r="T474"/>
  <c r="R474"/>
  <c r="P474"/>
  <c r="BK474"/>
  <c r="J474"/>
  <c r="BE474"/>
  <c r="BI471"/>
  <c r="BH471"/>
  <c r="BG471"/>
  <c r="BF471"/>
  <c r="T471"/>
  <c r="R471"/>
  <c r="P471"/>
  <c r="BK471"/>
  <c r="J471"/>
  <c r="BE471"/>
  <c r="BI468"/>
  <c r="BH468"/>
  <c r="BG468"/>
  <c r="BF468"/>
  <c r="T468"/>
  <c r="R468"/>
  <c r="P468"/>
  <c r="BK468"/>
  <c r="J468"/>
  <c r="BE468"/>
  <c r="BI465"/>
  <c r="BH465"/>
  <c r="BG465"/>
  <c r="BF465"/>
  <c r="T465"/>
  <c r="R465"/>
  <c r="P465"/>
  <c r="BK465"/>
  <c r="J465"/>
  <c r="BE465"/>
  <c r="BI462"/>
  <c r="BH462"/>
  <c r="BG462"/>
  <c r="BF462"/>
  <c r="T462"/>
  <c r="R462"/>
  <c r="P462"/>
  <c r="BK462"/>
  <c r="J462"/>
  <c r="BE462"/>
  <c r="BI459"/>
  <c r="BH459"/>
  <c r="BG459"/>
  <c r="BF459"/>
  <c r="T459"/>
  <c r="R459"/>
  <c r="P459"/>
  <c r="BK459"/>
  <c r="J459"/>
  <c r="BE459"/>
  <c r="BI456"/>
  <c r="BH456"/>
  <c r="BG456"/>
  <c r="BF456"/>
  <c r="T456"/>
  <c r="R456"/>
  <c r="P456"/>
  <c r="BK456"/>
  <c r="J456"/>
  <c r="BE456"/>
  <c r="BI453"/>
  <c r="BH453"/>
  <c r="BG453"/>
  <c r="BF453"/>
  <c r="T453"/>
  <c r="R453"/>
  <c r="P453"/>
  <c r="BK453"/>
  <c r="J453"/>
  <c r="BE453"/>
  <c r="BI450"/>
  <c r="BH450"/>
  <c r="BG450"/>
  <c r="BF450"/>
  <c r="T450"/>
  <c r="R450"/>
  <c r="P450"/>
  <c r="BK450"/>
  <c r="J450"/>
  <c r="BE450"/>
  <c r="BI445"/>
  <c r="BH445"/>
  <c r="BG445"/>
  <c r="BF445"/>
  <c r="T445"/>
  <c r="R445"/>
  <c r="P445"/>
  <c r="BK445"/>
  <c r="J445"/>
  <c r="BE445"/>
  <c r="BI435"/>
  <c r="BH435"/>
  <c r="BG435"/>
  <c r="BF435"/>
  <c r="T435"/>
  <c r="R435"/>
  <c r="P435"/>
  <c r="BK435"/>
  <c r="J435"/>
  <c r="BE435"/>
  <c r="BI432"/>
  <c r="BH432"/>
  <c r="BG432"/>
  <c r="BF432"/>
  <c r="T432"/>
  <c r="R432"/>
  <c r="P432"/>
  <c r="BK432"/>
  <c r="J432"/>
  <c r="BE432"/>
  <c r="BI430"/>
  <c r="BH430"/>
  <c r="BG430"/>
  <c r="BF430"/>
  <c r="T430"/>
  <c r="R430"/>
  <c r="P430"/>
  <c r="BK430"/>
  <c r="J430"/>
  <c r="BE430"/>
  <c r="BI427"/>
  <c r="BH427"/>
  <c r="BG427"/>
  <c r="BF427"/>
  <c r="T427"/>
  <c r="R427"/>
  <c r="P427"/>
  <c r="BK427"/>
  <c r="J427"/>
  <c r="BE427"/>
  <c r="BI422"/>
  <c r="BH422"/>
  <c r="BG422"/>
  <c r="BF422"/>
  <c r="T422"/>
  <c r="R422"/>
  <c r="P422"/>
  <c r="BK422"/>
  <c r="J422"/>
  <c r="BE422"/>
  <c r="BI419"/>
  <c r="BH419"/>
  <c r="BG419"/>
  <c r="BF419"/>
  <c r="T419"/>
  <c r="R419"/>
  <c r="P419"/>
  <c r="BK419"/>
  <c r="J419"/>
  <c r="BE419"/>
  <c r="BI416"/>
  <c r="BH416"/>
  <c r="BG416"/>
  <c r="BF416"/>
  <c r="T416"/>
  <c r="R416"/>
  <c r="P416"/>
  <c r="BK416"/>
  <c r="J416"/>
  <c r="BE416"/>
  <c r="BI413"/>
  <c r="BH413"/>
  <c r="BG413"/>
  <c r="BF413"/>
  <c r="T413"/>
  <c r="R413"/>
  <c r="P413"/>
  <c r="BK413"/>
  <c r="J413"/>
  <c r="BE413"/>
  <c r="BI410"/>
  <c r="BH410"/>
  <c r="BG410"/>
  <c r="BF410"/>
  <c r="T410"/>
  <c r="R410"/>
  <c r="P410"/>
  <c r="BK410"/>
  <c r="J410"/>
  <c r="BE410"/>
  <c r="BI407"/>
  <c r="BH407"/>
  <c r="BG407"/>
  <c r="BF407"/>
  <c r="T407"/>
  <c r="R407"/>
  <c r="P407"/>
  <c r="BK407"/>
  <c r="J407"/>
  <c r="BE407"/>
  <c r="BI402"/>
  <c r="BH402"/>
  <c r="BG402"/>
  <c r="BF402"/>
  <c r="T402"/>
  <c r="R402"/>
  <c r="P402"/>
  <c r="BK402"/>
  <c r="J402"/>
  <c r="BE402"/>
  <c r="BI399"/>
  <c r="BH399"/>
  <c r="BG399"/>
  <c r="BF399"/>
  <c r="T399"/>
  <c r="R399"/>
  <c r="P399"/>
  <c r="BK399"/>
  <c r="J399"/>
  <c r="BE399"/>
  <c r="BI396"/>
  <c r="BH396"/>
  <c r="BG396"/>
  <c r="BF396"/>
  <c r="T396"/>
  <c r="R396"/>
  <c r="P396"/>
  <c r="BK396"/>
  <c r="J396"/>
  <c r="BE396"/>
  <c r="BI393"/>
  <c r="BH393"/>
  <c r="BG393"/>
  <c r="BF393"/>
  <c r="T393"/>
  <c r="R393"/>
  <c r="P393"/>
  <c r="BK393"/>
  <c r="J393"/>
  <c r="BE393"/>
  <c r="BI390"/>
  <c r="BH390"/>
  <c r="BG390"/>
  <c r="BF390"/>
  <c r="T390"/>
  <c r="R390"/>
  <c r="P390"/>
  <c r="BK390"/>
  <c r="J390"/>
  <c r="BE390"/>
  <c r="BI385"/>
  <c r="BH385"/>
  <c r="BG385"/>
  <c r="BF385"/>
  <c r="T385"/>
  <c r="R385"/>
  <c r="P385"/>
  <c r="BK385"/>
  <c r="J385"/>
  <c r="BE385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69"/>
  <c r="BH369"/>
  <c r="BG369"/>
  <c r="BF369"/>
  <c r="T369"/>
  <c r="R369"/>
  <c r="P369"/>
  <c r="BK369"/>
  <c r="J369"/>
  <c r="BE369"/>
  <c r="BI364"/>
  <c r="BH364"/>
  <c r="BG364"/>
  <c r="BF364"/>
  <c r="T364"/>
  <c r="R364"/>
  <c r="P364"/>
  <c r="BK364"/>
  <c r="J364"/>
  <c r="BE364"/>
  <c r="BI361"/>
  <c r="BH361"/>
  <c r="BG361"/>
  <c r="BF361"/>
  <c r="T361"/>
  <c r="R361"/>
  <c r="P361"/>
  <c r="BK361"/>
  <c r="J361"/>
  <c r="BE361"/>
  <c r="BI358"/>
  <c r="BH358"/>
  <c r="BG358"/>
  <c r="BF358"/>
  <c r="T358"/>
  <c r="R358"/>
  <c r="P358"/>
  <c r="BK358"/>
  <c r="J358"/>
  <c r="BE358"/>
  <c r="BI355"/>
  <c r="BH355"/>
  <c r="BG355"/>
  <c r="BF355"/>
  <c r="T355"/>
  <c r="R355"/>
  <c r="P355"/>
  <c r="BK355"/>
  <c r="J355"/>
  <c r="BE355"/>
  <c r="BI348"/>
  <c r="BH348"/>
  <c r="BG348"/>
  <c r="BF348"/>
  <c r="T348"/>
  <c r="R348"/>
  <c r="P348"/>
  <c r="BK348"/>
  <c r="J348"/>
  <c r="BE348"/>
  <c r="BI345"/>
  <c r="BH345"/>
  <c r="BG345"/>
  <c r="BF345"/>
  <c r="T345"/>
  <c r="R345"/>
  <c r="P345"/>
  <c r="BK345"/>
  <c r="J345"/>
  <c r="BE345"/>
  <c r="BI342"/>
  <c r="BH342"/>
  <c r="BG342"/>
  <c r="BF342"/>
  <c r="T342"/>
  <c r="R342"/>
  <c r="P342"/>
  <c r="BK342"/>
  <c r="J342"/>
  <c r="BE342"/>
  <c r="BI337"/>
  <c r="BH337"/>
  <c r="BG337"/>
  <c r="BF337"/>
  <c r="T337"/>
  <c r="R337"/>
  <c r="P337"/>
  <c r="BK337"/>
  <c r="J337"/>
  <c r="BE337"/>
  <c r="BI334"/>
  <c r="BH334"/>
  <c r="BG334"/>
  <c r="BF334"/>
  <c r="T334"/>
  <c r="R334"/>
  <c r="P334"/>
  <c r="BK334"/>
  <c r="J334"/>
  <c r="BE334"/>
  <c r="BI331"/>
  <c r="BH331"/>
  <c r="BG331"/>
  <c r="BF331"/>
  <c r="T331"/>
  <c r="R331"/>
  <c r="P331"/>
  <c r="BK331"/>
  <c r="J331"/>
  <c r="BE331"/>
  <c r="BI329"/>
  <c r="BH329"/>
  <c r="BG329"/>
  <c r="BF329"/>
  <c r="T329"/>
  <c r="R329"/>
  <c r="P329"/>
  <c r="BK329"/>
  <c r="J329"/>
  <c r="BE329"/>
  <c r="BI326"/>
  <c r="BH326"/>
  <c r="BG326"/>
  <c r="BF326"/>
  <c r="T326"/>
  <c r="T325"/>
  <c r="R326"/>
  <c r="R325"/>
  <c r="P326"/>
  <c r="P325"/>
  <c r="BK326"/>
  <c r="BK325"/>
  <c r="J325"/>
  <c r="J326"/>
  <c r="BE326"/>
  <c r="J66"/>
  <c r="BI322"/>
  <c r="BH322"/>
  <c r="BG322"/>
  <c r="BF322"/>
  <c r="T322"/>
  <c r="R322"/>
  <c r="P322"/>
  <c r="BK322"/>
  <c r="J322"/>
  <c r="BE322"/>
  <c r="BI319"/>
  <c r="BH319"/>
  <c r="BG319"/>
  <c r="BF319"/>
  <c r="T319"/>
  <c r="R319"/>
  <c r="P319"/>
  <c r="BK319"/>
  <c r="J319"/>
  <c r="BE319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5"/>
  <c r="BH305"/>
  <c r="BG305"/>
  <c r="BF305"/>
  <c r="T305"/>
  <c r="R305"/>
  <c r="P305"/>
  <c r="BK305"/>
  <c r="J305"/>
  <c r="BE305"/>
  <c r="BI295"/>
  <c r="BH295"/>
  <c r="BG295"/>
  <c r="BF295"/>
  <c r="T295"/>
  <c r="R295"/>
  <c r="P295"/>
  <c r="BK295"/>
  <c r="J295"/>
  <c r="BE295"/>
  <c r="BI292"/>
  <c r="BH292"/>
  <c r="BG292"/>
  <c r="BF292"/>
  <c r="T292"/>
  <c r="R292"/>
  <c r="P292"/>
  <c r="BK292"/>
  <c r="J292"/>
  <c r="BE292"/>
  <c r="BI287"/>
  <c r="BH287"/>
  <c r="BG287"/>
  <c r="BF287"/>
  <c r="T287"/>
  <c r="R287"/>
  <c r="P287"/>
  <c r="BK287"/>
  <c r="J287"/>
  <c r="BE287"/>
  <c r="BI282"/>
  <c r="BH282"/>
  <c r="BG282"/>
  <c r="BF282"/>
  <c r="T282"/>
  <c r="R282"/>
  <c r="P282"/>
  <c r="BK282"/>
  <c r="J282"/>
  <c r="BE282"/>
  <c r="BI278"/>
  <c r="BH278"/>
  <c r="BG278"/>
  <c r="BF278"/>
  <c r="T278"/>
  <c r="R278"/>
  <c r="P278"/>
  <c r="BK278"/>
  <c r="J278"/>
  <c r="BE278"/>
  <c r="BI274"/>
  <c r="BH274"/>
  <c r="BG274"/>
  <c r="BF274"/>
  <c r="T274"/>
  <c r="R274"/>
  <c r="P274"/>
  <c r="BK274"/>
  <c r="J274"/>
  <c r="BE274"/>
  <c r="BI270"/>
  <c r="BH270"/>
  <c r="BG270"/>
  <c r="BF270"/>
  <c r="T270"/>
  <c r="R270"/>
  <c r="P270"/>
  <c r="BK270"/>
  <c r="J270"/>
  <c r="BE270"/>
  <c r="BI266"/>
  <c r="BH266"/>
  <c r="BG266"/>
  <c r="BF266"/>
  <c r="T266"/>
  <c r="R266"/>
  <c r="P266"/>
  <c r="BK266"/>
  <c r="J266"/>
  <c r="BE266"/>
  <c r="BI260"/>
  <c r="BH260"/>
  <c r="BG260"/>
  <c r="BF260"/>
  <c r="T260"/>
  <c r="R260"/>
  <c r="P260"/>
  <c r="BK260"/>
  <c r="J260"/>
  <c r="BE260"/>
  <c r="BI253"/>
  <c r="BH253"/>
  <c r="BG253"/>
  <c r="BF253"/>
  <c r="T253"/>
  <c r="R253"/>
  <c r="P253"/>
  <c r="BK253"/>
  <c r="J253"/>
  <c r="BE253"/>
  <c r="BI243"/>
  <c r="BH243"/>
  <c r="BG243"/>
  <c r="BF243"/>
  <c r="T243"/>
  <c r="R243"/>
  <c r="P243"/>
  <c r="BK243"/>
  <c r="J243"/>
  <c r="BE243"/>
  <c r="BI237"/>
  <c r="BH237"/>
  <c r="BG237"/>
  <c r="BF237"/>
  <c r="T237"/>
  <c r="R237"/>
  <c r="P237"/>
  <c r="BK237"/>
  <c r="J237"/>
  <c r="BE237"/>
  <c r="BI233"/>
  <c r="BH233"/>
  <c r="BG233"/>
  <c r="BF233"/>
  <c r="T233"/>
  <c r="R233"/>
  <c r="P233"/>
  <c r="BK233"/>
  <c r="J233"/>
  <c r="BE233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/>
  <c r="BI217"/>
  <c r="BH217"/>
  <c r="BG217"/>
  <c r="BF217"/>
  <c r="T217"/>
  <c r="R217"/>
  <c r="P217"/>
  <c r="BK217"/>
  <c r="J217"/>
  <c r="BE217"/>
  <c r="BI211"/>
  <c r="BH211"/>
  <c r="BG211"/>
  <c r="BF211"/>
  <c r="T211"/>
  <c r="R211"/>
  <c r="P211"/>
  <c r="BK211"/>
  <c r="J211"/>
  <c r="BE211"/>
  <c r="BI207"/>
  <c r="BH207"/>
  <c r="BG207"/>
  <c r="BF207"/>
  <c r="T207"/>
  <c r="R207"/>
  <c r="P207"/>
  <c r="BK207"/>
  <c r="J207"/>
  <c r="BE207"/>
  <c r="BI203"/>
  <c r="BH203"/>
  <c r="BG203"/>
  <c r="BF203"/>
  <c r="T203"/>
  <c r="R203"/>
  <c r="P203"/>
  <c r="BK203"/>
  <c r="J203"/>
  <c r="BE203"/>
  <c r="BI199"/>
  <c r="BH199"/>
  <c r="BG199"/>
  <c r="BF199"/>
  <c r="T199"/>
  <c r="R199"/>
  <c r="P199"/>
  <c r="BK199"/>
  <c r="J199"/>
  <c r="BE199"/>
  <c r="BI191"/>
  <c r="BH191"/>
  <c r="BG191"/>
  <c r="BF191"/>
  <c r="T191"/>
  <c r="T190"/>
  <c r="R191"/>
  <c r="R190"/>
  <c r="P191"/>
  <c r="P190"/>
  <c r="BK191"/>
  <c r="BK190"/>
  <c r="J190"/>
  <c r="J191"/>
  <c r="BE191"/>
  <c r="J65"/>
  <c r="BI186"/>
  <c r="BH186"/>
  <c r="BG186"/>
  <c r="BF186"/>
  <c r="T186"/>
  <c r="T185"/>
  <c r="R186"/>
  <c r="R185"/>
  <c r="P186"/>
  <c r="P185"/>
  <c r="BK186"/>
  <c r="BK185"/>
  <c r="J185"/>
  <c r="J186"/>
  <c r="BE186"/>
  <c r="J64"/>
  <c r="BI182"/>
  <c r="BH182"/>
  <c r="BG182"/>
  <c r="BF182"/>
  <c r="T182"/>
  <c r="T181"/>
  <c r="R182"/>
  <c r="R181"/>
  <c r="P182"/>
  <c r="P181"/>
  <c r="BK182"/>
  <c r="BK181"/>
  <c r="J181"/>
  <c r="J182"/>
  <c r="BE182"/>
  <c r="J63"/>
  <c r="BI178"/>
  <c r="BH178"/>
  <c r="BG178"/>
  <c r="BF178"/>
  <c r="T178"/>
  <c r="T177"/>
  <c r="R178"/>
  <c r="R177"/>
  <c r="P178"/>
  <c r="P177"/>
  <c r="BK178"/>
  <c r="BK177"/>
  <c r="J177"/>
  <c r="J178"/>
  <c r="BE178"/>
  <c r="J62"/>
  <c r="BI174"/>
  <c r="BH174"/>
  <c r="BG174"/>
  <c r="BF174"/>
  <c r="T174"/>
  <c r="R174"/>
  <c r="P174"/>
  <c r="BK174"/>
  <c r="J174"/>
  <c r="BE174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/>
  <c r="BI164"/>
  <c r="BH164"/>
  <c r="BG164"/>
  <c r="BF164"/>
  <c r="T164"/>
  <c r="R164"/>
  <c r="P164"/>
  <c r="BK164"/>
  <c r="J164"/>
  <c r="BE164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1"/>
  <c r="BH121"/>
  <c r="BG121"/>
  <c r="BF121"/>
  <c r="T121"/>
  <c r="R121"/>
  <c r="P121"/>
  <c r="BK121"/>
  <c r="J121"/>
  <c r="BE121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6"/>
  <c r="BH96"/>
  <c r="BG96"/>
  <c r="BF96"/>
  <c r="T96"/>
  <c r="R96"/>
  <c r="P96"/>
  <c r="BK96"/>
  <c r="J96"/>
  <c r="BE96"/>
  <c r="BI93"/>
  <c r="F37"/>
  <c i="1" r="BD57"/>
  <c i="4" r="BH93"/>
  <c r="F36"/>
  <c i="1" r="BC57"/>
  <c i="4" r="BG93"/>
  <c r="F35"/>
  <c i="1" r="BB57"/>
  <c i="4" r="BF93"/>
  <c r="J34"/>
  <c i="1" r="AW57"/>
  <c i="4" r="F34"/>
  <c i="1" r="BA57"/>
  <c i="4" r="T93"/>
  <c r="T92"/>
  <c r="T91"/>
  <c r="T90"/>
  <c r="R93"/>
  <c r="R92"/>
  <c r="R91"/>
  <c r="R90"/>
  <c r="P93"/>
  <c r="P92"/>
  <c r="P91"/>
  <c r="P90"/>
  <c i="1" r="AU57"/>
  <c i="4" r="BK93"/>
  <c r="BK92"/>
  <c r="J92"/>
  <c r="BK91"/>
  <c r="J91"/>
  <c r="BK90"/>
  <c r="J90"/>
  <c r="J59"/>
  <c r="J30"/>
  <c i="1" r="AG57"/>
  <c i="4" r="J93"/>
  <c r="BE93"/>
  <c r="J33"/>
  <c i="1" r="AV57"/>
  <c i="4" r="F33"/>
  <c i="1" r="AZ57"/>
  <c i="4" r="J61"/>
  <c r="J60"/>
  <c r="J86"/>
  <c r="F86"/>
  <c r="F84"/>
  <c r="E82"/>
  <c r="J54"/>
  <c r="F54"/>
  <c r="F52"/>
  <c r="E50"/>
  <c r="J39"/>
  <c r="J24"/>
  <c r="E24"/>
  <c r="J87"/>
  <c r="J55"/>
  <c r="J23"/>
  <c r="J18"/>
  <c r="E18"/>
  <c r="F87"/>
  <c r="F55"/>
  <c r="J17"/>
  <c r="J12"/>
  <c r="J84"/>
  <c r="J52"/>
  <c r="E7"/>
  <c r="E80"/>
  <c r="E48"/>
  <c i="3" r="J37"/>
  <c r="J36"/>
  <c i="1" r="AY56"/>
  <c i="3" r="J35"/>
  <c i="1" r="AX56"/>
  <c i="3" r="BI173"/>
  <c r="BH173"/>
  <c r="BG173"/>
  <c r="BF173"/>
  <c r="T173"/>
  <c r="R173"/>
  <c r="P173"/>
  <c r="BK173"/>
  <c r="J173"/>
  <c r="BE173"/>
  <c r="BI166"/>
  <c r="BH166"/>
  <c r="BG166"/>
  <c r="BF166"/>
  <c r="T166"/>
  <c r="R166"/>
  <c r="P166"/>
  <c r="BK166"/>
  <c r="J166"/>
  <c r="BE166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1"/>
  <c r="BH151"/>
  <c r="BG151"/>
  <c r="BF151"/>
  <c r="T151"/>
  <c r="R151"/>
  <c r="P151"/>
  <c r="BK151"/>
  <c r="J151"/>
  <c r="BE151"/>
  <c r="BI148"/>
  <c r="BH148"/>
  <c r="BG148"/>
  <c r="BF148"/>
  <c r="T148"/>
  <c r="T147"/>
  <c r="R148"/>
  <c r="R147"/>
  <c r="P148"/>
  <c r="P147"/>
  <c r="BK148"/>
  <c r="BK147"/>
  <c r="J147"/>
  <c r="J148"/>
  <c r="BE148"/>
  <c r="J63"/>
  <c r="BI144"/>
  <c r="BH144"/>
  <c r="BG144"/>
  <c r="BF144"/>
  <c r="T144"/>
  <c r="R144"/>
  <c r="P144"/>
  <c r="BK144"/>
  <c r="J144"/>
  <c r="BE144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5"/>
  <c r="BH125"/>
  <c r="BG125"/>
  <c r="BF125"/>
  <c r="T125"/>
  <c r="T124"/>
  <c r="R125"/>
  <c r="R124"/>
  <c r="P125"/>
  <c r="P124"/>
  <c r="BK125"/>
  <c r="BK124"/>
  <c r="J124"/>
  <c r="J125"/>
  <c r="BE125"/>
  <c r="J62"/>
  <c r="BI121"/>
  <c r="BH121"/>
  <c r="BG121"/>
  <c r="BF121"/>
  <c r="T121"/>
  <c r="R121"/>
  <c r="P121"/>
  <c r="BK121"/>
  <c r="J121"/>
  <c r="BE121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7"/>
  <c r="BH97"/>
  <c r="BG97"/>
  <c r="BF97"/>
  <c r="T97"/>
  <c r="R97"/>
  <c r="P97"/>
  <c r="BK97"/>
  <c r="J97"/>
  <c r="BE97"/>
  <c r="BI94"/>
  <c r="BH94"/>
  <c r="BG94"/>
  <c r="BF94"/>
  <c r="T94"/>
  <c r="R94"/>
  <c r="P94"/>
  <c r="BK94"/>
  <c r="J94"/>
  <c r="BE94"/>
  <c r="BI89"/>
  <c r="BH89"/>
  <c r="BG89"/>
  <c r="BF89"/>
  <c r="T89"/>
  <c r="R89"/>
  <c r="P89"/>
  <c r="BK89"/>
  <c r="J89"/>
  <c r="BE89"/>
  <c r="BI86"/>
  <c r="F37"/>
  <c i="1" r="BD56"/>
  <c i="3" r="BH86"/>
  <c r="F36"/>
  <c i="1" r="BC56"/>
  <c i="3" r="BG86"/>
  <c r="F35"/>
  <c i="1" r="BB56"/>
  <c i="3" r="BF86"/>
  <c r="J34"/>
  <c i="1" r="AW56"/>
  <c i="3" r="F34"/>
  <c i="1" r="BA56"/>
  <c i="3" r="T86"/>
  <c r="T85"/>
  <c r="T84"/>
  <c r="T83"/>
  <c r="R86"/>
  <c r="R85"/>
  <c r="R84"/>
  <c r="R83"/>
  <c r="P86"/>
  <c r="P85"/>
  <c r="P84"/>
  <c r="P83"/>
  <c i="1" r="AU56"/>
  <c i="3" r="BK86"/>
  <c r="BK85"/>
  <c r="J85"/>
  <c r="BK84"/>
  <c r="J84"/>
  <c r="BK83"/>
  <c r="J83"/>
  <c r="J59"/>
  <c r="J30"/>
  <c i="1" r="AG56"/>
  <c i="3" r="J86"/>
  <c r="BE86"/>
  <c r="J33"/>
  <c i="1" r="AV56"/>
  <c i="3" r="F33"/>
  <c i="1" r="AZ56"/>
  <c i="3" r="J61"/>
  <c r="J60"/>
  <c r="J79"/>
  <c r="F79"/>
  <c r="F77"/>
  <c r="E75"/>
  <c r="J54"/>
  <c r="F54"/>
  <c r="F52"/>
  <c r="E50"/>
  <c r="J39"/>
  <c r="J24"/>
  <c r="E24"/>
  <c r="J80"/>
  <c r="J55"/>
  <c r="J23"/>
  <c r="J18"/>
  <c r="E18"/>
  <c r="F80"/>
  <c r="F55"/>
  <c r="J17"/>
  <c r="J12"/>
  <c r="J77"/>
  <c r="J52"/>
  <c r="E7"/>
  <c r="E73"/>
  <c r="E48"/>
  <c i="2" r="J37"/>
  <c r="J36"/>
  <c i="1" r="AY55"/>
  <c i="2" r="J35"/>
  <c i="1" r="AX55"/>
  <c i="2" r="BI120"/>
  <c r="BH120"/>
  <c r="BG120"/>
  <c r="BF120"/>
  <c r="T120"/>
  <c r="T119"/>
  <c r="R120"/>
  <c r="R119"/>
  <c r="P120"/>
  <c r="P119"/>
  <c r="BK120"/>
  <c r="BK119"/>
  <c r="J119"/>
  <c r="J120"/>
  <c r="BE120"/>
  <c r="J64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T110"/>
  <c r="R111"/>
  <c r="R110"/>
  <c r="P111"/>
  <c r="P110"/>
  <c r="BK111"/>
  <c r="BK110"/>
  <c r="J110"/>
  <c r="J111"/>
  <c r="BE111"/>
  <c r="J63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4"/>
  <c r="BH104"/>
  <c r="BG104"/>
  <c r="BF104"/>
  <c r="T104"/>
  <c r="T103"/>
  <c r="R104"/>
  <c r="R103"/>
  <c r="P104"/>
  <c r="P103"/>
  <c r="BK104"/>
  <c r="BK103"/>
  <c r="J103"/>
  <c r="J104"/>
  <c r="BE104"/>
  <c r="J6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7"/>
  <c r="F37"/>
  <c i="1" r="BD55"/>
  <c i="2" r="BH87"/>
  <c r="F36"/>
  <c i="1" r="BC55"/>
  <c i="2" r="BG87"/>
  <c r="F35"/>
  <c i="1" r="BB55"/>
  <c i="2" r="BF87"/>
  <c r="J34"/>
  <c i="1" r="AW55"/>
  <c i="2" r="F34"/>
  <c i="1" r="BA55"/>
  <c i="2" r="T87"/>
  <c r="T86"/>
  <c r="T85"/>
  <c r="T84"/>
  <c r="R87"/>
  <c r="R86"/>
  <c r="R85"/>
  <c r="R84"/>
  <c r="P87"/>
  <c r="P86"/>
  <c r="P85"/>
  <c r="P84"/>
  <c i="1" r="AU55"/>
  <c i="2" r="BK87"/>
  <c r="BK86"/>
  <c r="J86"/>
  <c r="BK85"/>
  <c r="J85"/>
  <c r="BK84"/>
  <c r="J84"/>
  <c r="J59"/>
  <c r="J30"/>
  <c i="1" r="AG55"/>
  <c i="2" r="J87"/>
  <c r="BE87"/>
  <c r="J33"/>
  <c i="1" r="AV55"/>
  <c i="2" r="F33"/>
  <c i="1" r="AZ55"/>
  <c i="2" r="J61"/>
  <c r="J60"/>
  <c r="J80"/>
  <c r="F80"/>
  <c r="F78"/>
  <c r="E76"/>
  <c r="J54"/>
  <c r="F54"/>
  <c r="F52"/>
  <c r="E50"/>
  <c r="J39"/>
  <c r="J24"/>
  <c r="E24"/>
  <c r="J81"/>
  <c r="J55"/>
  <c r="J23"/>
  <c r="J18"/>
  <c r="E18"/>
  <c r="F81"/>
  <c r="F55"/>
  <c r="J17"/>
  <c r="J12"/>
  <c r="J78"/>
  <c r="J52"/>
  <c r="E7"/>
  <c r="E74"/>
  <c r="E48"/>
  <c i="1" r="BD74"/>
  <c r="BC74"/>
  <c r="BB74"/>
  <c r="BA74"/>
  <c r="AZ74"/>
  <c r="AY74"/>
  <c r="AX74"/>
  <c r="AW74"/>
  <c r="AV74"/>
  <c r="AU74"/>
  <c r="AT74"/>
  <c r="AS74"/>
  <c r="AG74"/>
  <c r="BD71"/>
  <c r="BC71"/>
  <c r="BB71"/>
  <c r="BA71"/>
  <c r="AZ71"/>
  <c r="AY71"/>
  <c r="AX71"/>
  <c r="AW71"/>
  <c r="AV71"/>
  <c r="AU71"/>
  <c r="AT71"/>
  <c r="AS71"/>
  <c r="AG71"/>
  <c r="BD65"/>
  <c r="BC65"/>
  <c r="BB65"/>
  <c r="BA65"/>
  <c r="AZ65"/>
  <c r="AY65"/>
  <c r="AX65"/>
  <c r="AW65"/>
  <c r="AV65"/>
  <c r="AU65"/>
  <c r="AT65"/>
  <c r="AS65"/>
  <c r="AG65"/>
  <c r="BD64"/>
  <c r="BC64"/>
  <c r="BB64"/>
  <c r="BA64"/>
  <c r="AZ64"/>
  <c r="AY64"/>
  <c r="AX64"/>
  <c r="AW64"/>
  <c r="AV64"/>
  <c r="AU64"/>
  <c r="AT64"/>
  <c r="AS64"/>
  <c r="AG64"/>
  <c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83"/>
  <c r="AN83"/>
  <c r="AT82"/>
  <c r="AN82"/>
  <c r="AT81"/>
  <c r="AN81"/>
  <c r="AT80"/>
  <c r="AN80"/>
  <c r="AT79"/>
  <c r="AN79"/>
  <c r="AT78"/>
  <c r="AN78"/>
  <c r="AT77"/>
  <c r="AN77"/>
  <c r="AT76"/>
  <c r="AN76"/>
  <c r="AT75"/>
  <c r="AN75"/>
  <c r="AN74"/>
  <c r="AT73"/>
  <c r="AN73"/>
  <c r="AT72"/>
  <c r="AN72"/>
  <c r="AN71"/>
  <c r="AT70"/>
  <c r="AN70"/>
  <c r="AT69"/>
  <c r="AN69"/>
  <c r="AT68"/>
  <c r="AN68"/>
  <c r="AT67"/>
  <c r="AN67"/>
  <c r="AT66"/>
  <c r="AN66"/>
  <c r="AN65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<sst xmlns="http://schemas.openxmlformats.org/spreadsheetml/2006/main">
  <si>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</si>
  <si>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</si>
  <si>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</si>
  <si>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</si>
  <si>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</si>
  <si>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{a8b19e8d-468d-4d33-8b5c-038cd2981cc8}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</si>
  <si>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</si>
  <si>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</si>
  <si>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</si>
  <si>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</si>
  <si>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</si>
  <si>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</si>
  <si>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</si>
  <si>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</si>
  <si>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16-NO_01_006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</si>
  <si>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</si>
  <si>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</si>
  <si>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Malešická, 1. a 2. etapa, 2. etapa Za Vackovem - Habrová</t>
  </si>
  <si>
    <t>KSO:</t>
  </si>
  <si>
    <t/>
  </si>
  <si>
    <t>CC-CZ:</t>
  </si>
  <si>
    <t>Místo:</t>
  </si>
  <si>
    <t>Praha 3</t>
  </si>
  <si>
    <t>Datum:</t>
  </si>
  <si>
    <t>25. 10. 2018</t>
  </si>
  <si>
    <t>Zadavatel:</t>
  </si>
  <si>
    <t>IČ:</t>
  </si>
  <si>
    <t>63834197</t>
  </si>
  <si>
    <t>Technická správa komunikací hl. m. Prahy</t>
  </si>
  <si>
    <t>DIČ:</t>
  </si>
  <si>
    <t>CZ63834197</t>
  </si>
  <si>
    <t>Uchazeč:</t>
  </si>
  <si>
    <t>Vyplň údaj</t>
  </si>
  <si>
    <t>Projektant:</t>
  </si>
  <si>
    <t>48585955</t>
  </si>
  <si>
    <t>NOVÁK &amp; PARTNER, s.r.o.</t>
  </si>
  <si>
    <t>CZ48585955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</si>
  <si>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</si>
  <si>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</si>
  <si>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</si>
  <si>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</si>
  <si>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</si>
  <si>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</si>
  <si>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</si>
  <si>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</si>
  <si>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</si>
  <si>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</si>
  <si>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</si>
  <si>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</si>
  <si>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</si>
  <si>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</si>
  <si>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</si>
  <si>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</si>
  <si>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</si>
  <si>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</si>
  <si>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</si>
  <si>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</si>
  <si>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</si>
  <si>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</si>
  <si>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</si>
  <si>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</si>
  <si>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</si>
  <si>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</si>
  <si>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</si>
  <si>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</si>
  <si>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</si>
  <si>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</si>
  <si>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</si>
  <si>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</si>
  <si>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</si>
  <si>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</si>
  <si>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</si>
  <si>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</si>
  <si>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</si>
  <si>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</si>
  <si>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</si>
  <si>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</si>
  <si>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</si>
  <si>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</si>
  <si>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</si>
  <si>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</si>
  <si>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</si>
  <si>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</si>
  <si>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VON</t>
  </si>
  <si>
    <t>1</t>
  </si>
  <si>
    <t>{0d7b2aa8-ae97-4278-a718-b97647794c12}</t>
  </si>
  <si>
    <t>2</t>
  </si>
  <si>
    <t>SO 001</t>
  </si>
  <si>
    <t>Příprava území</t>
  </si>
  <si>
    <t>STA</t>
  </si>
  <si>
    <t>{bb2682b2-da8f-4b56-9849-4fda90038e9c}</t>
  </si>
  <si>
    <t>SO 101.1</t>
  </si>
  <si>
    <t>Rekonstrukce Malešické ulice</t>
  </si>
  <si>
    <t>{de1b725d-0eff-431b-9fa7-f0ea222c08c0}</t>
  </si>
  <si>
    <t>SO 101.2</t>
  </si>
  <si>
    <t>Úprava plochy na p. č. 3063/1 a 2896/2</t>
  </si>
  <si>
    <t>{2e839d46-7b15-4a50-bf9a-3594e1f9ec6d}</t>
  </si>
  <si>
    <t>SO 182</t>
  </si>
  <si>
    <t>DIO</t>
  </si>
  <si>
    <t>{6d79b6ea-6261-4d34-8c7d-088f2d31903f}</t>
  </si>
  <si>
    <t>SO 201</t>
  </si>
  <si>
    <t>Rekonstrukce mostu přes trať</t>
  </si>
  <si>
    <t>{d5904a66-6934-4d74-bfd3-dd3c3fb7c73b}</t>
  </si>
  <si>
    <t>SO 202</t>
  </si>
  <si>
    <t>Provizorní lávka pro kabely přes trať</t>
  </si>
  <si>
    <t>{46e099da-9d82-479f-b7d3-63136674cbe1}</t>
  </si>
  <si>
    <t>SO 301</t>
  </si>
  <si>
    <t>Dešťová kanalizace</t>
  </si>
  <si>
    <t>{cefd9718-6266-4106-8d55-469c421bce38}</t>
  </si>
  <si>
    <t>SO 302</t>
  </si>
  <si>
    <t>Přeložka vodovodu DN 500 v km 0,040</t>
  </si>
  <si>
    <t>{9d01b1a8-3c4b-4419-a74b-f25f33e5f347}</t>
  </si>
  <si>
    <t>SO 402</t>
  </si>
  <si>
    <t>Přeložky PRE VN, NN a sdělovacího kabelu</t>
  </si>
  <si>
    <t>{82e5f446-1938-4ee6-b0e6-12e01bdecef7}</t>
  </si>
  <si>
    <t>922</t>
  </si>
  <si>
    <t>Kabelové vedení 22 kV</t>
  </si>
  <si>
    <t>Soupis</t>
  </si>
  <si>
    <t>{c05fafd6-6c11-44f3-81d8-2cc08115be49}</t>
  </si>
  <si>
    <t>922/M-K</t>
  </si>
  <si>
    <t>Zemní a montážní práce</t>
  </si>
  <si>
    <t>3</t>
  </si>
  <si>
    <t>{863e0a26-ef22-46a3-85bf-6303eef01a83}</t>
  </si>
  <si>
    <t>922/M-P</t>
  </si>
  <si>
    <t>{079d37ca-fce3-4612-918b-830655dcb704}</t>
  </si>
  <si>
    <t>922/OST</t>
  </si>
  <si>
    <t>Ostatní náklady</t>
  </si>
  <si>
    <t>{d200f49a-688a-4f0a-9dd1-73e3a9711703}</t>
  </si>
  <si>
    <t>922/VN</t>
  </si>
  <si>
    <t>Připojení do sítě VN</t>
  </si>
  <si>
    <t>{49ae7d1f-9d3c-46f7-a7ae-2a3a4dffd438}</t>
  </si>
  <si>
    <t>922/DEM</t>
  </si>
  <si>
    <t>Demontážní práce</t>
  </si>
  <si>
    <t>{a377009a-b6aa-40a7-892c-4dc8e715985a}</t>
  </si>
  <si>
    <t>932</t>
  </si>
  <si>
    <t>Kabelové vedení 1 kV</t>
  </si>
  <si>
    <t>{7c249bab-65a2-4820-ba46-f7922679707a}</t>
  </si>
  <si>
    <t>932/M</t>
  </si>
  <si>
    <t>{8bd7d72d-73a9-4fe6-abbc-a8c37301d254}</t>
  </si>
  <si>
    <t>932/OST</t>
  </si>
  <si>
    <t>{c210b0a1-29b4-4514-a3d9-eb70f53f5be7}</t>
  </si>
  <si>
    <t>961</t>
  </si>
  <si>
    <t xml:space="preserve">Kabelové vedení SDK </t>
  </si>
  <si>
    <t>{27dca20c-8d7c-4f5c-9269-a352b5ac3079}</t>
  </si>
  <si>
    <t>961/M-K</t>
  </si>
  <si>
    <t>{2f2d479d-0754-4f9e-a175-209c1d850d23}</t>
  </si>
  <si>
    <t>961/M- P</t>
  </si>
  <si>
    <t>{2d42ea37-aaf9-427b-9e1b-523aac42c55a}</t>
  </si>
  <si>
    <t>961/OST</t>
  </si>
  <si>
    <t>{2627954f-a198-42bf-af04-434e775245b3}</t>
  </si>
  <si>
    <t>961/DEM</t>
  </si>
  <si>
    <t>{0dc3676c-96de-4232-a111-1a19dc4e2635}</t>
  </si>
  <si>
    <t>SO 403</t>
  </si>
  <si>
    <t>Přeložka kabelu SŽDC</t>
  </si>
  <si>
    <t>{85dcc350-b9b4-4012-9fcc-161a47d99996}</t>
  </si>
  <si>
    <t>SO 404</t>
  </si>
  <si>
    <t>Přeložka VO</t>
  </si>
  <si>
    <t>{41e5ccad-167e-43e3-8e33-c0b3b559d91f}</t>
  </si>
  <si>
    <t>SO 406</t>
  </si>
  <si>
    <t>Ochránění metalického kabelu NET4GAS</t>
  </si>
  <si>
    <t>{892df31d-6aaa-41d2-9153-cda38928ec9a}</t>
  </si>
  <si>
    <t>SO 502</t>
  </si>
  <si>
    <t>Úprava šachty teplovodu</t>
  </si>
  <si>
    <t>{f1ad270b-3d6d-4f52-9664-c1661daf9db4}</t>
  </si>
  <si>
    <t>SO 801</t>
  </si>
  <si>
    <t>Vegetační úpravy</t>
  </si>
  <si>
    <t>{2c03aac0-09dd-411d-a096-09b1139a5bad}</t>
  </si>
  <si>
    <t>KRYCÍ LIST SOUPISU PRACÍ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</si>
  <si>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</si>
  <si>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</si>
  <si>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</si>
  <si>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</si>
  <si>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</si>
  <si>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</si>
  <si>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</si>
  <si>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</si>
  <si>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</si>
  <si>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</si>
  <si>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</si>
  <si>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</si>
  <si>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</si>
  <si>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</si>
  <si>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</si>
  <si>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</si>
  <si>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</si>
  <si>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</si>
  <si>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</si>
  <si>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</si>
  <si>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</si>
  <si>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</si>
  <si>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</si>
  <si>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</si>
  <si>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</si>
  <si>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</si>
  <si>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</si>
  <si>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</si>
  <si>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</si>
  <si>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</si>
  <si>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</si>
  <si>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011103000.a</t>
  </si>
  <si>
    <t>Geotechnické práce</t>
  </si>
  <si>
    <t>KPL</t>
  </si>
  <si>
    <t>1024</t>
  </si>
  <si>
    <t>960339947</t>
  </si>
  <si>
    <t>PP</t>
  </si>
  <si>
    <t>011434000</t>
  </si>
  <si>
    <t>Měření (monitoring) hlukové hladiny</t>
  </si>
  <si>
    <t>kpl</t>
  </si>
  <si>
    <t>CS ÚRS 2018 02</t>
  </si>
  <si>
    <t>2126397682</t>
  </si>
  <si>
    <t>012203000.a</t>
  </si>
  <si>
    <t>Vytyčení stavby a geodetické práce dodavatele</t>
  </si>
  <si>
    <t>1065461108</t>
  </si>
  <si>
    <t>4</t>
  </si>
  <si>
    <t>012203000.b</t>
  </si>
  <si>
    <t>Vytýčení inženýrských sítí</t>
  </si>
  <si>
    <t>859586556</t>
  </si>
  <si>
    <t>012303000.a</t>
  </si>
  <si>
    <t>Zaměření skutečného provedení stavby</t>
  </si>
  <si>
    <t>-719887070</t>
  </si>
  <si>
    <t>6</t>
  </si>
  <si>
    <t>013244000.a</t>
  </si>
  <si>
    <t>Realizační dokumentace stavby</t>
  </si>
  <si>
    <t>kus</t>
  </si>
  <si>
    <t>640751719</t>
  </si>
  <si>
    <t>7</t>
  </si>
  <si>
    <t>013254000</t>
  </si>
  <si>
    <t>Dokumentace skutečného provedení stavby</t>
  </si>
  <si>
    <t>-622779570</t>
  </si>
  <si>
    <t>8</t>
  </si>
  <si>
    <t>013294000.a</t>
  </si>
  <si>
    <t>Pasportizace</t>
  </si>
  <si>
    <t>-1249892563</t>
  </si>
  <si>
    <t>VRN3</t>
  </si>
  <si>
    <t>Zařízení staveniště</t>
  </si>
  <si>
    <t>9</t>
  </si>
  <si>
    <t>030001000.a</t>
  </si>
  <si>
    <t>Zařízení staveniště - zřízení, provoz, odstranění - položka obsahuje veškeré náklady zařízení staveniště, které nejsou uvedeny zvlášť</t>
  </si>
  <si>
    <t>-913177591</t>
  </si>
  <si>
    <t>10</t>
  </si>
  <si>
    <t>034503000</t>
  </si>
  <si>
    <t>Informační tabule na staveništi</t>
  </si>
  <si>
    <t>711902546</t>
  </si>
  <si>
    <t>11</t>
  </si>
  <si>
    <t>034603000</t>
  </si>
  <si>
    <t>Alarm, strážní služba staveniště</t>
  </si>
  <si>
    <t>1437580841</t>
  </si>
  <si>
    <t>VRN4</t>
  </si>
  <si>
    <t>Inženýrská činnost</t>
  </si>
  <si>
    <t>12</t>
  </si>
  <si>
    <t>043103000.a</t>
  </si>
  <si>
    <t>Ostatní zkoušky neuvedené v jednotlivých objektech</t>
  </si>
  <si>
    <t>-1915769423</t>
  </si>
  <si>
    <t>13</t>
  </si>
  <si>
    <t>043203000.a</t>
  </si>
  <si>
    <t xml:space="preserve">Kamerový průzkum kanalizačních přípojek po napojení nových vpustí </t>
  </si>
  <si>
    <t>-668852472</t>
  </si>
  <si>
    <t>14</t>
  </si>
  <si>
    <t>043203000.b</t>
  </si>
  <si>
    <t>Kamerový průzkum kanalizační stoky DN 400, DN 500</t>
  </si>
  <si>
    <t>-422710244</t>
  </si>
  <si>
    <t>045303000.a</t>
  </si>
  <si>
    <t xml:space="preserve">Inženýrská činnost zkoušky a ostatní měření kompletační a koordinační činnost </t>
  </si>
  <si>
    <t>1856728941</t>
  </si>
  <si>
    <t>Inženýrská a koordinační činnost zhotovitele</t>
  </si>
  <si>
    <t>VRN6</t>
  </si>
  <si>
    <t>Územní vlivy</t>
  </si>
  <si>
    <t>16</t>
  </si>
  <si>
    <t>063503000.a</t>
  </si>
  <si>
    <t>Práce ve stísněném prostoru</t>
  </si>
  <si>
    <t>-783234880</t>
  </si>
  <si>
    <t>práce ve stísněných podmínkách v blízkosti 2 teplovodních a 1 plynovodního potrubí při respektování podmínek správců</t>
  </si>
  <si>
    <t>SO 001 -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</si>
  <si>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</si>
  <si>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</si>
  <si>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</si>
  <si>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</si>
  <si>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</si>
  <si>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</si>
  <si>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</si>
  <si>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111201101</t>
  </si>
  <si>
    <t>Odstranění křovin a stromů průměru kmene do 100 mm i s kořeny z celkové plochy do 1000 m2</t>
  </si>
  <si>
    <t>m2</t>
  </si>
  <si>
    <t>1497339393</t>
  </si>
  <si>
    <t>Odstranění křovin a stromů s odstraněním kořenů průměru kmene do 100 mm do sklonu terénu 1 : 5, při celkové ploše do 1 000 m2</t>
  </si>
  <si>
    <t>VV</t>
  </si>
  <si>
    <t>"dle dendrologického průzkumu" 90</t>
  </si>
  <si>
    <t>111251111.a</t>
  </si>
  <si>
    <t>Drcení ořezaných větví D do 100 mm s odvozem do vzdálenosti dle možností zhotovitele</t>
  </si>
  <si>
    <t>m3</t>
  </si>
  <si>
    <t>1514843944</t>
  </si>
  <si>
    <t>Drcení ořezaných větví strojně - (štěpkování) o průměru větví do 100 mm</t>
  </si>
  <si>
    <t>"štěpkování křovin, dle pol. č. 111201101, odhad 0,020 m3/m2" 0,02*90</t>
  </si>
  <si>
    <t>"štěpkování větví, dle pol. č. 112101102, odhad 0,7 m3/strom" 0,7*5</t>
  </si>
  <si>
    <t>Součet</t>
  </si>
  <si>
    <t>111301111</t>
  </si>
  <si>
    <t>Sejmutí drnu tl do 100 mm s přemístěním do 50 m nebo naložením na dopravní prostředek</t>
  </si>
  <si>
    <t>1533622026</t>
  </si>
  <si>
    <t>Sejmutí drnu tl. do 100 mm, v jakékoliv ploše</t>
  </si>
  <si>
    <t>"plochy stanoveny planimetrováním ze situace" 1004</t>
  </si>
  <si>
    <t>112101102</t>
  </si>
  <si>
    <t>Odstranění stromů listnatých průměru kmene do 500 mm</t>
  </si>
  <si>
    <t>2001836411</t>
  </si>
  <si>
    <t>Odstranění stromů s odřezáním kmene a s odvětvením listnatých, průměru kmene přes 300 do 500 mm</t>
  </si>
  <si>
    <t>"dle dendrologického průzkumu" 5</t>
  </si>
  <si>
    <t>112201102</t>
  </si>
  <si>
    <t>Odstranění pařezů D do 500 mm</t>
  </si>
  <si>
    <t>1177241470</t>
  </si>
  <si>
    <t>Odstranění pařezů s jejich vykopáním, vytrháním nebo odstřelením, s přesekáním kořenů průměru přes 300 do 500 mm</t>
  </si>
  <si>
    <t>"dle pol. č. 112101102" 5</t>
  </si>
  <si>
    <t>113202111</t>
  </si>
  <si>
    <t>Vytrhání obrub krajníků obrubníků stojatých</t>
  </si>
  <si>
    <t>m</t>
  </si>
  <si>
    <t>1380771580</t>
  </si>
  <si>
    <t>Vytrhání obrub s vybouráním lože, s přemístěním hmot na skládku na vzdálenost do 3 m nebo s naložením na dopravní prostředek z krajníků nebo obrubníků stojatých</t>
  </si>
  <si>
    <t>"délky stanoveny planimetrováním ze situace" 122</t>
  </si>
  <si>
    <t>162301412.a</t>
  </si>
  <si>
    <t xml:space="preserve">Vodorovné přemístění větví, kmenů nebo pařezů s naložením, složením a dopravou  do vzdálenosti dle možností zhotovitele kmenů stromů listnatých, průměru přes 300 do 500 mm</t>
  </si>
  <si>
    <t>-1088121749</t>
  </si>
  <si>
    <t>Vodorovné přemístění větví, kmenů nebo pařezů s naložením, složením a dopravou do vzdálenosti dle možností zhotovitele kmenů stromů listnatých, průměru přes 300 do 500 mm</t>
  </si>
  <si>
    <t>162301422.a</t>
  </si>
  <si>
    <t xml:space="preserve">Vodorovné přemístění větví, kmenů nebo pařezů s naložením, složením a dopravou  do vzdálenosti dle možností zhotovitele pařezů kmenů, průměru přes 300 do 500 mm</t>
  </si>
  <si>
    <t>1377443316</t>
  </si>
  <si>
    <t>Vodorovné přemístění větví, kmenů nebo pařezů s naložením, složením a dopravou do vzdálenosti dle možností zhotovitele pařezů kmenů, průměru přes 300 do 500 mm</t>
  </si>
  <si>
    <t>"dle pol. č . 112201102" 5</t>
  </si>
  <si>
    <t>162702111.a</t>
  </si>
  <si>
    <t>Vodorovné přemístění drnu bez naložení se složením do vzdálenosti dle možností zhotovitele</t>
  </si>
  <si>
    <t>-615705983</t>
  </si>
  <si>
    <t>Vodorovné přemístění drnu na suchu do vzdálenosti dle možností zhotovitele</t>
  </si>
  <si>
    <t>"dle pol. č. 111301111" 1004</t>
  </si>
  <si>
    <t>171201201</t>
  </si>
  <si>
    <t>Uložení sypaniny na skládky</t>
  </si>
  <si>
    <t>-377665151</t>
  </si>
  <si>
    <t>"dle pol. č. 111301111" 1004*0,10</t>
  </si>
  <si>
    <t>171201211</t>
  </si>
  <si>
    <t>Poplatek za uložení stavebního odpadu - zeminy a kameniva na skládce</t>
  </si>
  <si>
    <t>t</t>
  </si>
  <si>
    <t>1882373621</t>
  </si>
  <si>
    <t>Poplatek za uložení stavebního odpadu na skládce (skládkovné) zeminy a kameniva zatříděného do Katalogu odpadů pod kódem 170 504</t>
  </si>
  <si>
    <t>"dle pol. č. 111301111" 1004*0,10*2"t/m3"</t>
  </si>
  <si>
    <t>174201202</t>
  </si>
  <si>
    <t>Zásyp jam po pařezech D pařezů do 500 mm</t>
  </si>
  <si>
    <t>-1385403272</t>
  </si>
  <si>
    <t>Zásyp jam po pařezech výkopkem z horniny získané při dobývání pařezů s hrubým urovnáním povrchu zasypávky průměru pařezu přes 300 do 500 mm</t>
  </si>
  <si>
    <t>"dle pol. č. 112201102" 5</t>
  </si>
  <si>
    <t>Ostatní konstrukce a práce, bourání</t>
  </si>
  <si>
    <t>911381822</t>
  </si>
  <si>
    <t>Odstranění silničního betonového svodidla délky 4 m výšky 0,8 m</t>
  </si>
  <si>
    <t>1143030632</t>
  </si>
  <si>
    <t>Odstranění silničního betonového svodidla s naložením na dopravní prostředek délky 4 m, výšky 0,8 m</t>
  </si>
  <si>
    <t>"délky stanoveny planimetrováním ze situace" 4</t>
  </si>
  <si>
    <t>962071711.a</t>
  </si>
  <si>
    <t>ODSTRANĚNÍ BILLBOARDU vč. odvozu do vzdálenosti dle možností zhotovitele a likvidace</t>
  </si>
  <si>
    <t>-722765441</t>
  </si>
  <si>
    <t>966005111</t>
  </si>
  <si>
    <t>Rozebrání a odstranění silničního zábradlí se sloupky osazenými s betonovými patkami</t>
  </si>
  <si>
    <t>1982640210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</si>
  <si>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</si>
  <si>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délky stanoveny planimetrováním ze situace</t>
  </si>
  <si>
    <t>"zábradlí" 30</t>
  </si>
  <si>
    <t>"svodidla" 71</t>
  </si>
  <si>
    <t>966006113</t>
  </si>
  <si>
    <t>Odstranění značek pro staničení uklínovaných kameny odrazníků</t>
  </si>
  <si>
    <t>1006915917</t>
  </si>
  <si>
    <t>Odstranění značek pro staničení a ohraničení s uložením hmot na vzdálenost do 20 m nebo s naložením na dopravní prostředek, se zásypem jam a jeho zhutněním uklínovaných v zemi kameny odrazníky</t>
  </si>
  <si>
    <t>"betonové patníky" 16</t>
  </si>
  <si>
    <t>17</t>
  </si>
  <si>
    <t>966006132</t>
  </si>
  <si>
    <t>Odstranění značek dopravních nebo orientačních se sloupky s betonovými patkami</t>
  </si>
  <si>
    <t>1782433860</t>
  </si>
  <si>
    <t>Odstranění dopravních nebo orientačních značek se sloupkem s uložením hmot na vzdálenost do 20 m nebo s naložením na dopravní prostředek, se zásypem jam a jeho zhutněním s betonovou patkou</t>
  </si>
  <si>
    <t>"značky do 1 m2" 7</t>
  </si>
  <si>
    <t>"reklamní banner" 1</t>
  </si>
  <si>
    <t>18</t>
  </si>
  <si>
    <t>966006211</t>
  </si>
  <si>
    <t>Odstranění svislých dopravních značek ze sloupů, sloupků nebo konzol</t>
  </si>
  <si>
    <t>1294494382</t>
  </si>
  <si>
    <t>Odstranění (demontáž) svislých dopravních značek s odklizením materiálu na skládku na vzdálenost do 20 m nebo s naložením na dopravní prostředek ze sloupů, sloupků nebo konzol</t>
  </si>
  <si>
    <t>"značky pro zpětnou montáž" 8</t>
  </si>
  <si>
    <t>997</t>
  </si>
  <si>
    <t>Přesun sutě</t>
  </si>
  <si>
    <t>19</t>
  </si>
  <si>
    <t>997013501</t>
  </si>
  <si>
    <t>Odvoz suti a vybouraných hmot na skládku nebo meziskládku do 1 km se složením</t>
  </si>
  <si>
    <t>811106127</t>
  </si>
  <si>
    <t>Odvoz suti a vybouraných hmot na skládku nebo meziskládku se složením, na vzdálenost do 1 km</t>
  </si>
  <si>
    <t>"odvoz a uložení značek pro zpětné použití na meziskládku, dle pol. č. 966006211" 0,032</t>
  </si>
  <si>
    <t>20</t>
  </si>
  <si>
    <t>997013899.R</t>
  </si>
  <si>
    <t>Poplatek za uložení stavebního odpadu na skládce (skládkovné) kovového</t>
  </si>
  <si>
    <t>kg</t>
  </si>
  <si>
    <t>899998369</t>
  </si>
  <si>
    <t>"dle pol. č. 966005111" 3,535*1000</t>
  </si>
  <si>
    <t>"dle pol. č. 966006132" 0,5*1000</t>
  </si>
  <si>
    <t>997221561.a</t>
  </si>
  <si>
    <t>Vodorovná doprava suti bez naložení, ale se složením a s hrubým urovnáním z kusových materiálů, do vzdálenosti dle možností zhotovitele</t>
  </si>
  <si>
    <t>-144596208</t>
  </si>
  <si>
    <t>"dle pol. č. 113202111" 25,01</t>
  </si>
  <si>
    <t>22</t>
  </si>
  <si>
    <t>997221571.a</t>
  </si>
  <si>
    <t>Vodorovná doprava vybouraných hmot bez naložení, ale se složením a s hrubým urovnáním do vzdálenosti dle možností zhotovitele</t>
  </si>
  <si>
    <t>-453439181</t>
  </si>
  <si>
    <t>"dle pol. č. 911381822" 2,452</t>
  </si>
  <si>
    <t>"dle pol. č. 966005111" 3,535</t>
  </si>
  <si>
    <t>"dle pol. č. 966006113" 3,584</t>
  </si>
  <si>
    <t>"dle pol. č. 966006132" 0,656</t>
  </si>
  <si>
    <t>23</t>
  </si>
  <si>
    <t>997221815</t>
  </si>
  <si>
    <t>Poplatek za uložení na skládce (skládkovné) stavebního odpadu betonového kód odpadu 170 101</t>
  </si>
  <si>
    <t>-767817872</t>
  </si>
  <si>
    <t>Poplatek za uložení stavebního odpadu na skládce (skládkovné) z prostého betonu zatříděného do Katalogu odpadů pod kódem 170 101</t>
  </si>
  <si>
    <t>"dle pol. č. 966006132" 0,156</t>
  </si>
  <si>
    <t>24</t>
  </si>
  <si>
    <t>997221855</t>
  </si>
  <si>
    <t>Poplatek za uložení na skládce (skládkovné) zeminy a kameniva kód odpadu 170 504</t>
  </si>
  <si>
    <t>-111767931</t>
  </si>
  <si>
    <t>"dle pol. č. 111301111" (1004*0,1) "m3" * 2 "t/m3"</t>
  </si>
  <si>
    <t>SO 101.1 - Rekonstrukce Malešické ulice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</si>
  <si>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</si>
  <si>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</si>
  <si>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</si>
  <si>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</si>
  <si>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998 - Přesun hmot</t>
  </si>
  <si>
    <t>PSV - Práce a dodávky PSV</t>
  </si>
  <si>
    <t xml:space="preserve">    789 - Povrchové úpravy ocelových konstrukcí a technologických zařízení</t>
  </si>
  <si>
    <t>113106171</t>
  </si>
  <si>
    <t>Rozebrání dlažeb vozovek ze zámkové dlažby s ložem z kameniva ručně</t>
  </si>
  <si>
    <t>1171423716</t>
  </si>
  <si>
    <t>Rozebrání dlažeb a dílců vozovek a ploch s přemístěním hmot na skládku na vzdálenost do 3 m nebo s naložením na dopravní prostředek, s jakoukoliv výplní spár ručně ze zámkové dlažby s ložem z kameniva</t>
  </si>
  <si>
    <t>"rozebrání pro zpětné použití" 20</t>
  </si>
  <si>
    <t>113107142</t>
  </si>
  <si>
    <t>Odstranění podkladu živičného tl 100 mm ručně</t>
  </si>
  <si>
    <t>1117932060</t>
  </si>
  <si>
    <t>Odstranění podkladů nebo krytů ručně s přemístěním hmot na skládku na vzdálenost do 3 m nebo s naložením na dopravní prostředek živičných, o tl. vrstvy přes 50 do 100 mm</t>
  </si>
  <si>
    <t>plocha stanovena planimetrováním ze situace</t>
  </si>
  <si>
    <t>"chodníky - ruční odstranění" 279</t>
  </si>
  <si>
    <t>113107225</t>
  </si>
  <si>
    <t>Odstranění podkladu z kameniva drceného tl 500 mm strojně pl přes 200 m2</t>
  </si>
  <si>
    <t>-1259801492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</si>
  <si>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</si>
  <si>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"plochy stanoveny planimetrováním ze situace" 2601</t>
  </si>
  <si>
    <t>113154334</t>
  </si>
  <si>
    <t>Frézování živičného krytu tl 100 mm pruh š 2 m pl do 10000 m2 bez překážek v trase</t>
  </si>
  <si>
    <t>-712082860</t>
  </si>
  <si>
    <t>Frézování živičného podkladu nebo krytu s naložením na dopravní prostředek plochy přes 1 000 do 10 000 m2 bez překážek v trase pruhu šířky přes 1 m do 2 m, tloušťky vrstvy 100 mm</t>
  </si>
  <si>
    <t>"vozovka" 2992</t>
  </si>
  <si>
    <t>113201112</t>
  </si>
  <si>
    <t>Vytrhání obrub silničních ležatých</t>
  </si>
  <si>
    <t>1198988394</t>
  </si>
  <si>
    <t>Vytrhání obrub s vybouráním lože, s přemístěním hmot na skládku na vzdálenost do 3 m nebo s naložením na dopravní prostředek silničních ležatých</t>
  </si>
  <si>
    <t>"Vytrhání obrub silničních žulových" 64 "m"</t>
  </si>
  <si>
    <t xml:space="preserve">"Vytrhání obrub silničních betonových" 18 "m" </t>
  </si>
  <si>
    <t>-1483181312</t>
  </si>
  <si>
    <t xml:space="preserve">"Vytrhání obrub silničních betonových" 20 "m" </t>
  </si>
  <si>
    <t>113204111</t>
  </si>
  <si>
    <t>Vytrhání obrub záhonových</t>
  </si>
  <si>
    <t>642394688</t>
  </si>
  <si>
    <t>Vytrhání obrub s vybouráním lože, s přemístěním hmot na skládku na vzdálenost do 3 m nebo s naložením na dopravní prostředek záhonových</t>
  </si>
  <si>
    <t>"Vytrhání obrub záhonových" 52 "m"</t>
  </si>
  <si>
    <t>120001101</t>
  </si>
  <si>
    <t>Příplatek za ztížení odkopávky nebo prokkopávky v blízkosti inženýrských sítí</t>
  </si>
  <si>
    <t>-221540408</t>
  </si>
  <si>
    <t>Příplatek k cenám vykopávek za ztížení vykopávky v blízkosti inženýrských sítí nebo výbušnin v horninách jakékoliv třídy</t>
  </si>
  <si>
    <t>2153,00"m3"*0,10</t>
  </si>
  <si>
    <t>122102203</t>
  </si>
  <si>
    <t>Odkopávky a prokopávky nezapažené pro silnice objemu do 5000 m3 v hornině tř. 1 a 2</t>
  </si>
  <si>
    <t>1759173453</t>
  </si>
  <si>
    <t>Odkopávky a prokopávky nezapažené pro silnice s přemístěním výkopku v příčných profilech na vzdálenost do 15 m nebo s naložením na dopravní prostředek v horninách tř. 1 a 2 přes 1 000 do 5 000 m3</t>
  </si>
  <si>
    <t>objem stanoven planimetrováním z příčných řezů</t>
  </si>
  <si>
    <t>"hlavní trasa" 635</t>
  </si>
  <si>
    <t>"Za Vackovem" 23</t>
  </si>
  <si>
    <t>"výkop pro AZ" (2722+268)*0,5</t>
  </si>
  <si>
    <t>122301402.a</t>
  </si>
  <si>
    <t>Vykopávky v zemníku na suchu vč. vodorovné dopravy ze vzdálenosti dle možností uchazeče a poplatku za nákup vhodného materiálu - ORNICE</t>
  </si>
  <si>
    <t>-355964591</t>
  </si>
  <si>
    <t>"dle pol. č. 182301132" 354 "m2" * 0,15 "m"</t>
  </si>
  <si>
    <t>122301402.b</t>
  </si>
  <si>
    <t>Vykopávky v zemníku na suchu vč. vodorovné dopravy ze vzdálenosti dle možností uchazeče a poplatku za nákup vhodného materiálu - ZEMINA</t>
  </si>
  <si>
    <t>-223249930</t>
  </si>
  <si>
    <t xml:space="preserve">"dle pol. č. 171102101" 150 </t>
  </si>
  <si>
    <t xml:space="preserve">"dle pol. č. 569903311" 7,16 </t>
  </si>
  <si>
    <t>162701105.a</t>
  </si>
  <si>
    <t xml:space="preserve">Vodorovné přemístění výkopku nebo sypaniny po suchu na obvyklém dopravním prostředku, bez naložení výkopku, avšak se složením bez rozhrnutí z horniny tř. 1 až 4 na vzdálenost  do vzdálenosti dle možností zhotovitele</t>
  </si>
  <si>
    <t>-1621965919</t>
  </si>
  <si>
    <t>Vodorovné přemístění výkopku nebo sypaniny po suchu na obvyklém dopravním prostředku, bez naložení výkopku, avšak se složením bez rozhrnutí z horniny tř. 1 až 4 do vzdálenosti dle možností zhotovitele</t>
  </si>
  <si>
    <t>"celková vytěžená zemina na skládku" 2153,00"m3"</t>
  </si>
  <si>
    <t>171102101</t>
  </si>
  <si>
    <t>Uložení sypaniny z hornin soudržných do násypů zhutněných do 95 % PS</t>
  </si>
  <si>
    <t>147127824</t>
  </si>
  <si>
    <t>Uložení sypaniny do zhutněných násypů pro dálnice a letiště s rozprostřením sypaniny ve vrstvách, s hrubým urovnáním a uzavřením povrchu násypu z hornin soudržných s předepsanou mírou zhutnění v procentech výsledků zkoušek Proctor-Standard (dále jen PS) do 95 % PS</t>
  </si>
  <si>
    <t>"hlavní trasa" 148</t>
  </si>
  <si>
    <t>"Za Vackovem" 2</t>
  </si>
  <si>
    <t>171102111</t>
  </si>
  <si>
    <t>Uložení sypaniny z hornin nesoudržných a sypkých do násypů zhutněných v aktivní zóně</t>
  </si>
  <si>
    <t>-185655085</t>
  </si>
  <si>
    <t>Uložení sypaniny do zhutněných násypů pro dálnice a letiště s rozprostřením sypaniny ve vrstvách, s hrubým urovnáním a uzavřením povrchu násypu z hornin nesoudržných sypkých v aktivní zóně</t>
  </si>
  <si>
    <t>" pro AZ" (2722+268)*0,5</t>
  </si>
  <si>
    <t>M</t>
  </si>
  <si>
    <t>58344199</t>
  </si>
  <si>
    <t>štěrkodrť frakce 0-63</t>
  </si>
  <si>
    <t>-2068421677</t>
  </si>
  <si>
    <t>1495,00"m3"*2,00"t/m3"</t>
  </si>
  <si>
    <t>128149921</t>
  </si>
  <si>
    <t>770478928</t>
  </si>
  <si>
    <t>"celková vytěžená zemina na skládku" 2153,00"m3" * 2 "t/m3"</t>
  </si>
  <si>
    <t>181951102</t>
  </si>
  <si>
    <t>Úprava pláně v hornině tř. 1 až 4 se zhutněním</t>
  </si>
  <si>
    <t>-471563872</t>
  </si>
  <si>
    <t>Úprava pláně vyrovnáním výškových rozdílů v hornině tř. 1 až 4 se zhutněním</t>
  </si>
  <si>
    <t>plochy stanoveny planimetrováním z příčných řezů</t>
  </si>
  <si>
    <t>"Edef 30 MPa" 1413</t>
  </si>
  <si>
    <t>"Edef 45 MPa" 319</t>
  </si>
  <si>
    <t>"Edef 60 MPa" 2665</t>
  </si>
  <si>
    <t>182301132</t>
  </si>
  <si>
    <t>Rozprostření ornice pl přes 500 m2 ve svahu přes 1:5 tl vrstvy do 150 mm</t>
  </si>
  <si>
    <t>2051503963</t>
  </si>
  <si>
    <t>Rozprostření a urovnání ornice ve svahu sklonu přes 1:5 při souvislé ploše přes 500 m2, tl. vrstvy přes 100 do 150 mm</t>
  </si>
  <si>
    <t>"plochy stanoveny planimetrováním z příčných řezů" 354</t>
  </si>
  <si>
    <t>183405211</t>
  </si>
  <si>
    <t>Výsev trávníku hydroosevem na ornici</t>
  </si>
  <si>
    <t>1889506908</t>
  </si>
  <si>
    <t>"dle pol. č. 182301132" 354</t>
  </si>
  <si>
    <t>00572410</t>
  </si>
  <si>
    <t>osivo směs travní parková</t>
  </si>
  <si>
    <t>-673689615</t>
  </si>
  <si>
    <t>"dle pol. č. 183405211" 354</t>
  </si>
  <si>
    <t>354*0,025 "Přepočtené koeficientem množství</t>
  </si>
  <si>
    <t>191991111.R</t>
  </si>
  <si>
    <t>Odečet ceny za recyklát</t>
  </si>
  <si>
    <t>169969426</t>
  </si>
  <si>
    <t>"dle pol. č. 113154334" 765,952</t>
  </si>
  <si>
    <t>Zakládání</t>
  </si>
  <si>
    <t>212752312</t>
  </si>
  <si>
    <t>Trativod z drenážních trubek plastových tuhých DN 150 mm včetně lože otevřený výkop</t>
  </si>
  <si>
    <t>396631571</t>
  </si>
  <si>
    <t>Trativody z drenážních trubek se zřízením štěrkopískového lože pod trubky a s jejich obsypem v průměrném celkovém množství do 0,15 m3/m v otevřeném výkopu z trubek plastových tuhých SN 8 DN 150</t>
  </si>
  <si>
    <t>"délky odečteny ze situace" 27+197</t>
  </si>
  <si>
    <t>Svislé a kompletní konstrukce</t>
  </si>
  <si>
    <t>327111145</t>
  </si>
  <si>
    <t>Zpevněný svah z betonových svahovek výšky do 2 m šířky 500 mm - přírodní</t>
  </si>
  <si>
    <t>18501492</t>
  </si>
  <si>
    <t>Betonové svahovky vyplněné zeminou zpevněný svah výšky do 2 m tloušťka stěny 500 mm přírodní</t>
  </si>
  <si>
    <t>1,5*15 "výška x délka"</t>
  </si>
  <si>
    <t>Vodorovné konstrukce</t>
  </si>
  <si>
    <t>25</t>
  </si>
  <si>
    <t>451317777</t>
  </si>
  <si>
    <t>Podklad nebo lože pod dlažbu vodorovný nebo do sklonu 1:5 z betonu prostého tl do 100 mm</t>
  </si>
  <si>
    <t>1073931942</t>
  </si>
  <si>
    <t>Podklad nebo lože pod dlažbu (přídlažbu) v ploše vodorovné nebo ve sklonu do 1:5, tloušťky od 50 do 100 mm z betonu prostého</t>
  </si>
  <si>
    <t>plochy odečteny planimetrováním ze situací</t>
  </si>
  <si>
    <t>"autobusový záliv" 115</t>
  </si>
  <si>
    <t>Komunikace pozemní</t>
  </si>
  <si>
    <t>26</t>
  </si>
  <si>
    <t>564851111</t>
  </si>
  <si>
    <t>Podklad ze štěrkodrtě ŠD tl 150 mm</t>
  </si>
  <si>
    <t>120577686</t>
  </si>
  <si>
    <t>Podklad ze štěrkodrti ŠD s rozprostřením a zhutněním, po zhutnění tl. 150 mm</t>
  </si>
  <si>
    <t>plochy planimetrovány ze situací</t>
  </si>
  <si>
    <t>"chodníky + nástupiště" 1205</t>
  </si>
  <si>
    <t>"parkovací stání" 132</t>
  </si>
  <si>
    <t>"vjezdy" 193</t>
  </si>
  <si>
    <t>27</t>
  </si>
  <si>
    <t>564861111</t>
  </si>
  <si>
    <t>Podklad ze štěrkodrtě ŠD tl 200 mm</t>
  </si>
  <si>
    <t>-118715938</t>
  </si>
  <si>
    <t>Podklad ze štěrkodrti ŠD s rozprostřením a zhutněním, po zhutnění tl. 200 mm</t>
  </si>
  <si>
    <t>"autobusový záliv" 122</t>
  </si>
  <si>
    <t>28</t>
  </si>
  <si>
    <t>564861113</t>
  </si>
  <si>
    <t>Podklad ze štěrkodrtě ŠD tl 220 mm</t>
  </si>
  <si>
    <t>-101642200</t>
  </si>
  <si>
    <t>Podklad ze štěrkodrti ŠD s rozprostřením a zhutněním, po zhutnění tl. 220 mm</t>
  </si>
  <si>
    <t>"vozovka ZÚ - most" 2607</t>
  </si>
  <si>
    <t>29</t>
  </si>
  <si>
    <t>564871111</t>
  </si>
  <si>
    <t>Podklad ze štěrkodrtě ŠD tl 250 mm</t>
  </si>
  <si>
    <t>1083493292</t>
  </si>
  <si>
    <t>Podklad ze štěrkodrti ŠD s rozprostřením a zhutněním, po zhutnění tl. 250 mm</t>
  </si>
  <si>
    <t>"vozovka, km 0,315 - KÚ" 268</t>
  </si>
  <si>
    <t>30</t>
  </si>
  <si>
    <t>565146111</t>
  </si>
  <si>
    <t>Asfaltový beton vrstva podkladní ACP 22 (obalované kamenivo OKH) tl 60 mm š do 3 m</t>
  </si>
  <si>
    <t>-1145388103</t>
  </si>
  <si>
    <t>Asfaltový beton vrstva podkladní ACP 22 (obalované kamenivo hrubozrnné - OKH) s rozprostřením a zhutněním v pruhu šířky do 3 m, po zhutnění tl. 60 mm</t>
  </si>
  <si>
    <t>plochy stanoveny planimetrováním ze situací a dle vzorových řezů</t>
  </si>
  <si>
    <t>"vozovka, ZÚ - most" 2370</t>
  </si>
  <si>
    <t>"vozovka, km 0,315 - KÚ" 243</t>
  </si>
  <si>
    <t>31</t>
  </si>
  <si>
    <t>567122111</t>
  </si>
  <si>
    <t>Podklad ze směsi stmelené cementem SC C 8/10 (KSC I) tl 120 mm</t>
  </si>
  <si>
    <t>1087842196</t>
  </si>
  <si>
    <t>Podklad ze směsi stmelené cementem SC bez dilatačních spár, s rozprostřením a zhutněním SC C 8/10 (KSC I), po zhutnění tl. 120 mm</t>
  </si>
  <si>
    <t>"SC 8/10, tl. 100 mm, plochy odečteny planimetrováním ze situací"</t>
  </si>
  <si>
    <t>32</t>
  </si>
  <si>
    <t>567122112</t>
  </si>
  <si>
    <t>Podklad ze směsi stmelené cementem SC C 8/10 (KSC I) tl 130 mm</t>
  </si>
  <si>
    <t>-17443684</t>
  </si>
  <si>
    <t>Podklad ze směsi stmelené cementem SC bez dilatačních spár, s rozprostřením a zhutněním SC C 8/10 (KSC I), po zhutnění tl. 130 mm</t>
  </si>
  <si>
    <t>33</t>
  </si>
  <si>
    <t>567122114</t>
  </si>
  <si>
    <t>Podklad ze směsi stmelené cementem SC C 8/10 (KSC I) tl 150 mm</t>
  </si>
  <si>
    <t>1009163999</t>
  </si>
  <si>
    <t>Podklad ze směsi stmelené cementem SC bez dilatačních spár, s rozprostřením a zhutněním SC C 8/10 (KSC I), po zhutnění tl. 150 mm</t>
  </si>
  <si>
    <t xml:space="preserve">plochy  odečteny planimetrováním ze situací</t>
  </si>
  <si>
    <t>"autobusový záliv" 123</t>
  </si>
  <si>
    <t>34</t>
  </si>
  <si>
    <t>569903311</t>
  </si>
  <si>
    <t>Zřízení zemních krajnic se zhutněním</t>
  </si>
  <si>
    <t>-1363950814</t>
  </si>
  <si>
    <t>Zřízení zemních krajnic z hornin jakékoliv třídy se zhutněním</t>
  </si>
  <si>
    <t>"dosypávka" (76+69+22+12)*0,04</t>
  </si>
  <si>
    <t>35</t>
  </si>
  <si>
    <t>573111111</t>
  </si>
  <si>
    <t>Postřik živičný infiltrační s posypem z asfaltu množství 0,60 kg/m2</t>
  </si>
  <si>
    <t>15771811</t>
  </si>
  <si>
    <t>Postřik infiltrační PI z asfaltu silničního s posypem kamenivem, v množství 0,60 kg/m2</t>
  </si>
  <si>
    <t>36</t>
  </si>
  <si>
    <t>573231106</t>
  </si>
  <si>
    <t>Postřik živičný spojovací ze silniční emulze v množství 0,30 kg/m2</t>
  </si>
  <si>
    <t>-1988375691</t>
  </si>
  <si>
    <t>Postřik spojovací PS bez posypu kamenivem ze silniční emulze, v množství 0,30 kg/m2</t>
  </si>
  <si>
    <t>"vozovka, ZÚ - most, ACO-ACL" 2370</t>
  </si>
  <si>
    <t>"vozovka, ZÚ - most, ACL-ACP" 2370</t>
  </si>
  <si>
    <t>"vozovka, km 0,315 - KÚ, ACO-ACL" 243</t>
  </si>
  <si>
    <t>"vozovka, km 0,315 - KÚ, ACL-ACP" 243</t>
  </si>
  <si>
    <t>"napojení MK, ACO-ACL" 388</t>
  </si>
  <si>
    <t>"napojení MK, pod ACL" 388</t>
  </si>
  <si>
    <t>37</t>
  </si>
  <si>
    <t>577134111</t>
  </si>
  <si>
    <t>Asfaltový beton vrstva obrusná ACO 11 (ABS) tř. I tl 40 mm š do 3 m z nemodifikovaného asfaltu</t>
  </si>
  <si>
    <t>-77824498</t>
  </si>
  <si>
    <t>Asfaltový beton vrstva obrusná ACO 11 (ABS) s rozprostřením a se zhutněním z nemodifikovaného asfaltu v pruhu šířky do 3 m tř. I, po zhutnění tl. 40 mm</t>
  </si>
  <si>
    <t>"napojení MK" 388</t>
  </si>
  <si>
    <t>38</t>
  </si>
  <si>
    <t>577155112</t>
  </si>
  <si>
    <t>Asfaltový beton vrstva ložní ACL 16 (ABH) tl 60 mm š do 3 m z nemodifikovaného asfaltu</t>
  </si>
  <si>
    <t>777782121</t>
  </si>
  <si>
    <t>Asfaltový beton vrstva ložní ACL 16 (ABH) s rozprostřením a zhutněním z nemodifikovaného asfaltu v pruhu šířky do 3 m, po zhutnění tl. 60 mm</t>
  </si>
  <si>
    <t>39</t>
  </si>
  <si>
    <t>577165112</t>
  </si>
  <si>
    <t>Asfaltový beton vrstva ložní ACL 16 (ABH) tl 70 mm š do 3 m z nemodifikovaného asfaltu</t>
  </si>
  <si>
    <t>1700192032</t>
  </si>
  <si>
    <t>Asfaltový beton vrstva ložní ACL 16 (ABH) s rozprostřením a zhutněním z nemodifikovaného asfaltu v pruhu šířky do 3 m, po zhutnění tl. 70 mm</t>
  </si>
  <si>
    <t>40</t>
  </si>
  <si>
    <t>591141111</t>
  </si>
  <si>
    <t>Kladení dlažby z kostek velkých z kamene na MC tl 50 mm</t>
  </si>
  <si>
    <t>-933306476</t>
  </si>
  <si>
    <t>Kladení dlažby z kostek s provedením lože do tl. 50 mm, s vyplněním spár, s dvojím beraněním a se smetením přebytečného materiálu na krajnici velkých z kamene, do lože z cementové malty</t>
  </si>
  <si>
    <t>41</t>
  </si>
  <si>
    <t>58381008</t>
  </si>
  <si>
    <t>kostka dlažební žula velká 15/17</t>
  </si>
  <si>
    <t>735200473</t>
  </si>
  <si>
    <t>"dle pol. č. 591111111" 115</t>
  </si>
  <si>
    <t>115*1,01 'Přepočtené koeficientem množství</t>
  </si>
  <si>
    <t>42</t>
  </si>
  <si>
    <t>596211113</t>
  </si>
  <si>
    <t>Kladení zámkové dlažby komunikací pro pěší tl 60 mm skupiny A pl přes 300 m2</t>
  </si>
  <si>
    <t>-1336456683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</si>
  <si>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</si>
  <si>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"chodníky + nástupiště" 1205+46</t>
  </si>
  <si>
    <t>43</t>
  </si>
  <si>
    <t>59245018</t>
  </si>
  <si>
    <t>dlažba skladebná betonová 20x10x6 cm přírodní</t>
  </si>
  <si>
    <t>256732584</t>
  </si>
  <si>
    <t>1205*1,01 'Přepočtené koeficientem množství</t>
  </si>
  <si>
    <t>44</t>
  </si>
  <si>
    <t>59245006</t>
  </si>
  <si>
    <t>dlažba skladebná betonová základní pro nevidomé 20 x 10 x 6 cm barevná</t>
  </si>
  <si>
    <t>-58060688</t>
  </si>
  <si>
    <t>"varovný pás" 46,00"m2"</t>
  </si>
  <si>
    <t>46*1,01 'Přepočtené koeficientem množství</t>
  </si>
  <si>
    <t>45</t>
  </si>
  <si>
    <t>596211114</t>
  </si>
  <si>
    <t>Příplatek za kombinaci dvou barev u kladení betonových dlažeb komunikací pro pěší tl 60 mm skupiny A</t>
  </si>
  <si>
    <t>1711921571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</si>
  <si>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</si>
  <si>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"dle pol. č. 596211113" 1251</t>
  </si>
  <si>
    <t>46</t>
  </si>
  <si>
    <t>596212223</t>
  </si>
  <si>
    <t>Kladení zámkové dlažby pozemních komunikací tl 80 mm skupiny B pl přes 300 m2</t>
  </si>
  <si>
    <t>-382821399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</si>
  <si>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300 m2</t>
  </si>
  <si>
    <t>"předláždění" 20</t>
  </si>
  <si>
    <t>"kontrastní pás" 6,25</t>
  </si>
  <si>
    <t>"vodící linie" 4,4</t>
  </si>
  <si>
    <t>"varovný pás" 35,00</t>
  </si>
  <si>
    <t>47</t>
  </si>
  <si>
    <t>59245013</t>
  </si>
  <si>
    <t>dlažba zámková profilová 20x16,5x8 cm přírodní</t>
  </si>
  <si>
    <t>-1505400208</t>
  </si>
  <si>
    <t>325*1,01 'Přepočtené koeficientem množství</t>
  </si>
  <si>
    <t>48</t>
  </si>
  <si>
    <t>59245010</t>
  </si>
  <si>
    <t>dlažba zámková profilová 20x16,5x8 cm barevná</t>
  </si>
  <si>
    <t>523727955</t>
  </si>
  <si>
    <t>6,25*1,01 'Přepočtené koeficientem množství</t>
  </si>
  <si>
    <t>49</t>
  </si>
  <si>
    <t>59245006.a</t>
  </si>
  <si>
    <t>dlažba - vodící linie pro nevidomé 20 x 20 x 8 cm barevná</t>
  </si>
  <si>
    <t>478245170</t>
  </si>
  <si>
    <t>22,00*0,20</t>
  </si>
  <si>
    <t>4,4*1,01 'Přepočtené koeficientem množství</t>
  </si>
  <si>
    <t>50</t>
  </si>
  <si>
    <t>59245006.b</t>
  </si>
  <si>
    <t>dlažba skladebná betonová základní pro nevidomé 20 x 10 x 8 cm barevná</t>
  </si>
  <si>
    <t>921103123</t>
  </si>
  <si>
    <t>"varovný pás" 35,00"m2"</t>
  </si>
  <si>
    <t>51</t>
  </si>
  <si>
    <t>596212224</t>
  </si>
  <si>
    <t>Příplatek za kombinaci dvou barev u betonových dlažeb pozemních komunikací tl 80 mm skupiny B</t>
  </si>
  <si>
    <t>1085461342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</si>
  <si>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Příplatek k cenám za dlažbu z prvků dvou barev</t>
  </si>
  <si>
    <t>390,65"m2"</t>
  </si>
  <si>
    <t>52</t>
  </si>
  <si>
    <t>911111111</t>
  </si>
  <si>
    <t>Montáž zábradlí ocelového zabetonovaného</t>
  </si>
  <si>
    <t>566113479</t>
  </si>
  <si>
    <t>"délky odečteny ze situací" 16</t>
  </si>
  <si>
    <t>53</t>
  </si>
  <si>
    <t>553912070.R</t>
  </si>
  <si>
    <t>zábradelní výplň z vodorovných tyčí-poz.+barva</t>
  </si>
  <si>
    <t>569118647</t>
  </si>
  <si>
    <t>54</t>
  </si>
  <si>
    <t>911331111</t>
  </si>
  <si>
    <t>Svodidlo ocelové jednostranné zádržnosti N2 se zaberaněním sloupků v rozmezí do 2 m</t>
  </si>
  <si>
    <t>2138554588</t>
  </si>
  <si>
    <t>Silniční svodidlo s osazením sloupků zaberaněním ocelové úroveň zádržnosti N2 vzdálenosti sloupků do 2 m jednostranné</t>
  </si>
  <si>
    <t>"délky odečteny ze situace" 52</t>
  </si>
  <si>
    <t>55</t>
  </si>
  <si>
    <t>912111112.a</t>
  </si>
  <si>
    <t>D+M kovových sloupků pro zabránění vjezdu DN 150 mm, Výšky 750 mm vč. základu</t>
  </si>
  <si>
    <t>-768064613</t>
  </si>
  <si>
    <t>5"ks"</t>
  </si>
  <si>
    <t>56</t>
  </si>
  <si>
    <t>914111111</t>
  </si>
  <si>
    <t>Montáž svislé dopravní značky do velikosti 1 m2 objímkami na sloupek nebo konzolu</t>
  </si>
  <si>
    <t>872731739</t>
  </si>
  <si>
    <t>Montáž svislé dopravní značky základní velikosti do 1 m2 objímkami na sloupky nebo konzoly</t>
  </si>
  <si>
    <t>"nové značky" 10+4</t>
  </si>
  <si>
    <t>"zpětná montáž" 5</t>
  </si>
  <si>
    <t>57</t>
  </si>
  <si>
    <t>40444000</t>
  </si>
  <si>
    <t>značka dopravní svislá výstražná FeZn A1-A30 P1,P4 700mm</t>
  </si>
  <si>
    <t>215218855</t>
  </si>
  <si>
    <t>"P4" 1</t>
  </si>
  <si>
    <t>58</t>
  </si>
  <si>
    <t>404441130.a</t>
  </si>
  <si>
    <t>značka dopravní svislá reflexní zákazová B AL- 3M 700 mm</t>
  </si>
  <si>
    <t>-226874782</t>
  </si>
  <si>
    <t>"B21a" 1</t>
  </si>
  <si>
    <t>59</t>
  </si>
  <si>
    <t>404442320.a</t>
  </si>
  <si>
    <t>značka dopravní svislá reflexní AL- 3M 500 x 500 mm</t>
  </si>
  <si>
    <t>756837743</t>
  </si>
  <si>
    <t>"E2b" 2</t>
  </si>
  <si>
    <t>"IJ4a na označníku" 1</t>
  </si>
  <si>
    <t>"IP6" 3</t>
  </si>
  <si>
    <t>"P2" 1</t>
  </si>
  <si>
    <t>60</t>
  </si>
  <si>
    <t>404442580.a</t>
  </si>
  <si>
    <t>značka dopravní svislá reflexní AL- 3M 500 x 700 mm</t>
  </si>
  <si>
    <t>1350730439</t>
  </si>
  <si>
    <t>"IJ4c" 1</t>
  </si>
  <si>
    <t>61</t>
  </si>
  <si>
    <t>40444101.a</t>
  </si>
  <si>
    <t>značka dopravní svislá FeZn 500 mm</t>
  </si>
  <si>
    <t>-1393639629</t>
  </si>
  <si>
    <t>"C7a" 2"ks"</t>
  </si>
  <si>
    <t>62</t>
  </si>
  <si>
    <t>40444230.a</t>
  </si>
  <si>
    <t>značka dopravní svislá FeZn 500 x 500 mm</t>
  </si>
  <si>
    <t>-1170780797</t>
  </si>
  <si>
    <t>"E13" 2"ks"</t>
  </si>
  <si>
    <t>63</t>
  </si>
  <si>
    <t>914111112</t>
  </si>
  <si>
    <t>Montáž svislé dopravní značky do velikosti 1 m2 páskováním na sloup</t>
  </si>
  <si>
    <t>-66711408</t>
  </si>
  <si>
    <t>Montáž svislé dopravní značky základní velikosti do 1 m2 páskováním na sloupy</t>
  </si>
  <si>
    <t>"nové značky" 4</t>
  </si>
  <si>
    <t>"zpětná montáž" 3</t>
  </si>
  <si>
    <t>64</t>
  </si>
  <si>
    <t>404442320.b</t>
  </si>
  <si>
    <t>-251601202</t>
  </si>
  <si>
    <t>"E2b" 1</t>
  </si>
  <si>
    <t>"IP6" 2</t>
  </si>
  <si>
    <t>65</t>
  </si>
  <si>
    <t>914511112</t>
  </si>
  <si>
    <t>Montáž sloupku dopravních značek délky do 3,5 m s betonovým základem a patkou</t>
  </si>
  <si>
    <t>-580048138</t>
  </si>
  <si>
    <t>Montáž sloupku dopravních značek délky do 3,5 m do hliníkové patky</t>
  </si>
  <si>
    <t>"nové sloupky" 12+2</t>
  </si>
  <si>
    <t>"sloupek označníku" 1</t>
  </si>
  <si>
    <t>66</t>
  </si>
  <si>
    <t>40445230</t>
  </si>
  <si>
    <t>sloupek Zn pro dopravní značku D 70mm v 3,5m</t>
  </si>
  <si>
    <t>-1348043430</t>
  </si>
  <si>
    <t>67</t>
  </si>
  <si>
    <t>40445257</t>
  </si>
  <si>
    <t>upínací svorka na sloupek D 70 mm</t>
  </si>
  <si>
    <t>717353172</t>
  </si>
  <si>
    <t>"nové značky" (10+4)*2</t>
  </si>
  <si>
    <t>"zpětná montáž" 5*2</t>
  </si>
  <si>
    <t>68</t>
  </si>
  <si>
    <t>915111111</t>
  </si>
  <si>
    <t>Vodorovné dopravní značení dělící čáry souvislé š 125 mm základní bílá barva</t>
  </si>
  <si>
    <t>-1844296937</t>
  </si>
  <si>
    <t>Vodorovné dopravní značení stříkané barvou dělící čára šířky 125 mm souvislá bílá základní</t>
  </si>
  <si>
    <t>"V1a 0,125" 143</t>
  </si>
  <si>
    <t>69</t>
  </si>
  <si>
    <t>915111115</t>
  </si>
  <si>
    <t>Vodorovné dopravní značení dělící čáry souvislé š 125 mm základní žlutá barva</t>
  </si>
  <si>
    <t>-555744007</t>
  </si>
  <si>
    <t>Vodorovné dopravní značení stříkané barvou dělící čára šířky 125 mm souvislá žlutá základní</t>
  </si>
  <si>
    <t>"V11a" 52</t>
  </si>
  <si>
    <t>70</t>
  </si>
  <si>
    <t>915111121</t>
  </si>
  <si>
    <t>Vodorovné dopravní značení dělící čáry přerušované š 125 mm základní bílá barva</t>
  </si>
  <si>
    <t>-431138606</t>
  </si>
  <si>
    <t>Vodorovné dopravní značení stříkané barvou dělící čára šířky 125 mm přerušovaná bílá základní</t>
  </si>
  <si>
    <t>"V2b 6/3/0,125" 237</t>
  </si>
  <si>
    <t>71</t>
  </si>
  <si>
    <t>915121111</t>
  </si>
  <si>
    <t>Vodorovné dopravní značení vodící čáry souvislé š 250 mm základní bíllá barva</t>
  </si>
  <si>
    <t>-179684217</t>
  </si>
  <si>
    <t>Vodorovné dopravní značení stříkané barvou vodící čára bílá šířky 250 mm souvislá základní</t>
  </si>
  <si>
    <t>"V4 0,25" 25</t>
  </si>
  <si>
    <t>72</t>
  </si>
  <si>
    <t>915121121</t>
  </si>
  <si>
    <t>Vodorovné dopravní značení vodící čáry přerušované š 250 mm základní bíllá barva</t>
  </si>
  <si>
    <t>-637309738</t>
  </si>
  <si>
    <t>Vodorovné dopravní značení stříkané barvou vodící čára bílá šířky 250 mm přerušovaná základní</t>
  </si>
  <si>
    <t>"V2b 1,5/1,5/0,25" 53</t>
  </si>
  <si>
    <t>"V4 0,5/0,5/0,25" 39</t>
  </si>
  <si>
    <t>73</t>
  </si>
  <si>
    <t>915131111</t>
  </si>
  <si>
    <t>Vodorovné dopravní značení přechody pro chodce, šipky, symboly základní bílá barva</t>
  </si>
  <si>
    <t>553311799</t>
  </si>
  <si>
    <t>Vodorovné dopravní značení stříkané barvou přechody pro chodce, šipky, symboly bílé základní</t>
  </si>
  <si>
    <t>"V7" 93</t>
  </si>
  <si>
    <t>74</t>
  </si>
  <si>
    <t>915211111</t>
  </si>
  <si>
    <t>Vodorovné dopravní značení dělící čáry souvislé š 125 mm bílý plast</t>
  </si>
  <si>
    <t>-127198823</t>
  </si>
  <si>
    <t>Vodorovné dopravní značení stříkaným plastem dělící čára šířky 125 mm souvislá bílá základní</t>
  </si>
  <si>
    <t>75</t>
  </si>
  <si>
    <t>915211115</t>
  </si>
  <si>
    <t>Vodorovné dopravní značení dělící čáry souvislé š 125 mm žlutý plast</t>
  </si>
  <si>
    <t>-722222028</t>
  </si>
  <si>
    <t>Vodorovné dopravní značení stříkaným plastem dělící čára šířky 125 mm souvislá žlutá základní</t>
  </si>
  <si>
    <t>76</t>
  </si>
  <si>
    <t>915211121</t>
  </si>
  <si>
    <t>Vodorovné dopravní značení dělící čáry přerušované š 125 mm bílý plast</t>
  </si>
  <si>
    <t>-1610635000</t>
  </si>
  <si>
    <t>Vodorovné dopravní značení stříkaným plastem dělící čára šířky 125 mm přerušovaná bílá základní</t>
  </si>
  <si>
    <t>77</t>
  </si>
  <si>
    <t>915221111</t>
  </si>
  <si>
    <t>Vodorovné dopravní značení vodící čáry souvislé š 250 mm bílý plast</t>
  </si>
  <si>
    <t>1174572799</t>
  </si>
  <si>
    <t>Vodorovné dopravní značení stříkaným plastem vodící čára bílá šířky 250 mm souvislá základní</t>
  </si>
  <si>
    <t>78</t>
  </si>
  <si>
    <t>915221121</t>
  </si>
  <si>
    <t>Vodorovné dopravní značení vodící čáry přerušované š 250 mm bílý plast</t>
  </si>
  <si>
    <t>870438835</t>
  </si>
  <si>
    <t>Vodorovné dopravní značení stříkaným plastem vodící čára bílá šířky 250 mm přerušovaná základní</t>
  </si>
  <si>
    <t>79</t>
  </si>
  <si>
    <t>915231111</t>
  </si>
  <si>
    <t>Vodorovné dopravní značení přechody pro chodce, šipky, symboly bílý plast</t>
  </si>
  <si>
    <t>1130114674</t>
  </si>
  <si>
    <t>Vodorovné dopravní značení stříkaným plastem přechody pro chodce, šipky, symboly nápisy bílé základní</t>
  </si>
  <si>
    <t>80</t>
  </si>
  <si>
    <t>915321115</t>
  </si>
  <si>
    <t>Předformátované vodorovné dopravní značení vodící pás pro slabozraké</t>
  </si>
  <si>
    <t>34970781</t>
  </si>
  <si>
    <t>Vodorovné značení předformovaným termoplastem vodící pás pro slabozraké z 6 proužků</t>
  </si>
  <si>
    <t>81</t>
  </si>
  <si>
    <t>915351112</t>
  </si>
  <si>
    <t>Předformátované vodorovné dopravní značení číslice nebo písmeno délky do 2,5 m</t>
  </si>
  <si>
    <t>335636470</t>
  </si>
  <si>
    <t>Vodorovné značení předformovaným termoplastem písmena nebo číslice velikosti do 2,5 m</t>
  </si>
  <si>
    <t>"nápis BUS" 2</t>
  </si>
  <si>
    <t>82</t>
  </si>
  <si>
    <t>915611111</t>
  </si>
  <si>
    <t>Předznačení vodorovného liniového značení</t>
  </si>
  <si>
    <t>-896642932</t>
  </si>
  <si>
    <t>Předznačení pro vodorovné značení stříkané barvou nebo prováděné z nátěrových hmot liniové dělicí čáry, vodicí proužky</t>
  </si>
  <si>
    <t>"vodící pás, pol. č. 915321115" 23</t>
  </si>
  <si>
    <t>83</t>
  </si>
  <si>
    <t>915621111</t>
  </si>
  <si>
    <t>Předznačení vodorovného plošného značení</t>
  </si>
  <si>
    <t>-1971793981</t>
  </si>
  <si>
    <t>Předznačení pro vodorovné značení stříkané barvou nebo prováděné z nátěrových hmot plošné šipky, symboly, nápisy</t>
  </si>
  <si>
    <t>"V7"93</t>
  </si>
  <si>
    <t>"nápis BUS, pol. č. 915351112" 2 "ks" * 1 "m2"</t>
  </si>
  <si>
    <t>84</t>
  </si>
  <si>
    <t>916241213.R</t>
  </si>
  <si>
    <t>Osazení obrubníku kamenného se zřízením lože, s vyplněním a zatřením spár cementovou maltou stojatého s boční opěrou z betonu prostého tř. C 20/25n, do lože z betonu prostého téže značky</t>
  </si>
  <si>
    <t>-965128252</t>
  </si>
  <si>
    <t>191,00+555,00+25,00+6,00+47,00</t>
  </si>
  <si>
    <t>85</t>
  </si>
  <si>
    <t>58380007</t>
  </si>
  <si>
    <t>obrubník kamenný přímý, žula, 15x25</t>
  </si>
  <si>
    <t>70806995</t>
  </si>
  <si>
    <t>"délky odměřeny ze situací" 191</t>
  </si>
  <si>
    <t>86</t>
  </si>
  <si>
    <t>58380004</t>
  </si>
  <si>
    <t>obrubník kamenný přímý, žula, 25x20</t>
  </si>
  <si>
    <t>2103753708</t>
  </si>
  <si>
    <t>"délky odměřeny ze situací" 555</t>
  </si>
  <si>
    <t>87</t>
  </si>
  <si>
    <t>58380434</t>
  </si>
  <si>
    <t>obrubník kamenný obloukový , žula, r=3÷5 m 25x20</t>
  </si>
  <si>
    <t>457359465</t>
  </si>
  <si>
    <t>25,00"m"</t>
  </si>
  <si>
    <t>88</t>
  </si>
  <si>
    <t>58380444</t>
  </si>
  <si>
    <t>obrubník kamenný obloukový , žula, r=5÷10 m 25x20</t>
  </si>
  <si>
    <t>1454472833</t>
  </si>
  <si>
    <t>6,00"m"</t>
  </si>
  <si>
    <t>89</t>
  </si>
  <si>
    <t>583810020.a</t>
  </si>
  <si>
    <t>krajník kamenný žulový 130x200x300-800 mm</t>
  </si>
  <si>
    <t>-777627245</t>
  </si>
  <si>
    <t>"délky odměřeny ze situací" 47</t>
  </si>
  <si>
    <t>90</t>
  </si>
  <si>
    <t>916331112.R</t>
  </si>
  <si>
    <t>Osazení zahradního obrubníku betonového s ložem tl. od 50 do 100 mm z betonu prostého tř. C 20/25n s boční opěrou z betonu prostého tř. C 20/25n</t>
  </si>
  <si>
    <t>-1837512250</t>
  </si>
  <si>
    <t>"délky odměřeny ze situací" 302</t>
  </si>
  <si>
    <t>91</t>
  </si>
  <si>
    <t>59217036</t>
  </si>
  <si>
    <t>obrubník betonový parkový přírodní 50x8x25 cm</t>
  </si>
  <si>
    <t>-839924352</t>
  </si>
  <si>
    <t>"dle pol. č. 916331112" 302 "m"</t>
  </si>
  <si>
    <t>92</t>
  </si>
  <si>
    <t>919732211</t>
  </si>
  <si>
    <t>Styčná spára napojení nového živičného povrchu na stávající za tepla š 15 mm hl 25 mm s prořezáním</t>
  </si>
  <si>
    <t>-1266792488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</si>
  <si>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</si>
  <si>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"dle pol. č. 919735111" 59</t>
  </si>
  <si>
    <t>93</t>
  </si>
  <si>
    <t>919735111</t>
  </si>
  <si>
    <t>Řezání stávajícího živičného krytu hl do 50 mm</t>
  </si>
  <si>
    <t>-1564543430</t>
  </si>
  <si>
    <t>Řezání stávajícího živičného krytu nebo podkladu hloubky do 50 mm</t>
  </si>
  <si>
    <t>"délky odečteny ze situací" 59</t>
  </si>
  <si>
    <t>94</t>
  </si>
  <si>
    <t>919735112</t>
  </si>
  <si>
    <t>Řezání stávajícího živičného krytu hl do 100 mm</t>
  </si>
  <si>
    <t>-412733226</t>
  </si>
  <si>
    <t>Řezání stávajícího živičného krytu nebo podkladu hloubky přes 50 do 100 mm</t>
  </si>
  <si>
    <t>"odříznutí pro frézu" 59</t>
  </si>
  <si>
    <t>95</t>
  </si>
  <si>
    <t>997221551.a</t>
  </si>
  <si>
    <t xml:space="preserve">Vodorovná doprava suti bez naložení, ale se složením a s hrubým urovnáním ze sypkých materiálů,  do vzdálenosti dle možností zhotovitele</t>
  </si>
  <si>
    <t>1877221968</t>
  </si>
  <si>
    <t>Vodorovná doprava suti bez naložení, ale se složením a s hrubým urovnáním ze sypkých materiálů, do vzdálenosti dle možností zhotovitele</t>
  </si>
  <si>
    <t>na skládku</t>
  </si>
  <si>
    <t>"dle pol. č. 113107225" 1950,75</t>
  </si>
  <si>
    <t>"dle pol. č. 113107142" 61,38</t>
  </si>
  <si>
    <t>recyklát - dobropis</t>
  </si>
  <si>
    <t>96</t>
  </si>
  <si>
    <t>Vodorovná doprava suti z kusových materiálů do vzdálenosti dle možností zhotovitele</t>
  </si>
  <si>
    <t>1303730844</t>
  </si>
  <si>
    <t>"záhonové obrubníky na skládku" 2,08"t"</t>
  </si>
  <si>
    <t>"ležaté bet obrubníky na skládku" 5,22"t"</t>
  </si>
  <si>
    <t>"ležaté kamen obrubníky do skladu" 18,56"t"</t>
  </si>
  <si>
    <t>"stojaté bet obrubníky na skládku" 4,10"t"</t>
  </si>
  <si>
    <t>97</t>
  </si>
  <si>
    <t>-1236459353</t>
  </si>
  <si>
    <t>98</t>
  </si>
  <si>
    <t>997221845</t>
  </si>
  <si>
    <t>Poplatek za uložení na skládce (skládkovné) odpadu asfaltového bez dehtu kód odpadu 170 302</t>
  </si>
  <si>
    <t>365174609</t>
  </si>
  <si>
    <t>Poplatek za uložení stavebního odpadu na skládce (skládkovné) asfaltového bez obsahu dehtu zatříděného do Katalogu odpadů pod kódem 170 302</t>
  </si>
  <si>
    <t>"vybouraný chodník" 61,38"t"</t>
  </si>
  <si>
    <t>99</t>
  </si>
  <si>
    <t>50247052</t>
  </si>
  <si>
    <t>998</t>
  </si>
  <si>
    <t>Přesun hmot</t>
  </si>
  <si>
    <t>100</t>
  </si>
  <si>
    <t>998225111</t>
  </si>
  <si>
    <t>Přesun hmot pro pozemní komunikace s krytem z kamene, monolitickým betonovým nebo živičným</t>
  </si>
  <si>
    <t>-2078145336</t>
  </si>
  <si>
    <t>Přesun hmot pro komunikace s krytem z kameniva, monolitickým betonovým nebo živičným dopravní vzdálenost do 200 m jakékoliv délky objektu</t>
  </si>
  <si>
    <t>101</t>
  </si>
  <si>
    <t>998225191</t>
  </si>
  <si>
    <t>Příplatek k přesunu hmot pro pozemní komunikace s krytem z kamene, živičným, betonovým do 1000 m</t>
  </si>
  <si>
    <t>-1592664496</t>
  </si>
  <si>
    <t>Přesun hmot pro komunikace s krytem z kameniva, monolitickým betonovým nebo živičným Příplatek k ceně za zvětšený přesun přes vymezenou největší dopravní vzdálenost do 1000 m</t>
  </si>
  <si>
    <t>"přesun dopravních značek z mezideponie" 0,032</t>
  </si>
  <si>
    <t>PSV</t>
  </si>
  <si>
    <t>Práce a dodávky PSV</t>
  </si>
  <si>
    <t>789</t>
  </si>
  <si>
    <t>Povrchové úpravy ocelových konstrukcí a technologických zařízení</t>
  </si>
  <si>
    <t>102</t>
  </si>
  <si>
    <t>789121141</t>
  </si>
  <si>
    <t>Čištění mechanizované ocelových konstrukcí třídy I stupeň přípravy St 3 stupeň zrezivění B</t>
  </si>
  <si>
    <t>427734429</t>
  </si>
  <si>
    <t>Úpravy povrchů pod nátěry ocelových konstrukcí třídy I odstranění rzi a nečistot mechanizovaným čištěním stupeň přípravy St 3, stupeň zrezivění B</t>
  </si>
  <si>
    <t>"stávající zábradlí" 7</t>
  </si>
  <si>
    <t>103</t>
  </si>
  <si>
    <t>789325310</t>
  </si>
  <si>
    <t>Nátěr ocelových konstrukcí třídy I 2složkový polyuretanový základní tl do 40 µm</t>
  </si>
  <si>
    <t>-370139122</t>
  </si>
  <si>
    <t>Nátěr ocelových konstrukcí třídy I dvousložkový polyuretanový základní, tloušťky do 40 μm</t>
  </si>
  <si>
    <t>104</t>
  </si>
  <si>
    <t>789325315</t>
  </si>
  <si>
    <t>Nátěr ocelových konstrukcí třídy I 2složkový polyuretanový mezivrstva tl do 40 µm</t>
  </si>
  <si>
    <t>1248889273</t>
  </si>
  <si>
    <t>Nátěr ocelových konstrukcí třídy I dvousložkový polyuretanový mezivrstva, tloušťky do 40 μm</t>
  </si>
  <si>
    <t>105</t>
  </si>
  <si>
    <t>789325320</t>
  </si>
  <si>
    <t>Nátěr ocelových konstrukcí třídy I 2složkový polyuretanový krycí (vrchní) tl do 40 µm</t>
  </si>
  <si>
    <t>-1790979773</t>
  </si>
  <si>
    <t>Nátěr ocelových konstrukcí třídy I dvousložkový polyuretanový krycí (vrchní), tloušťky do 40 μm</t>
  </si>
  <si>
    <t>SO 101.2 - Úprava plochy na p. č. 3063/1 a 2896/2</t>
  </si>
  <si>
    <t>211854406</t>
  </si>
  <si>
    <t>plochy stanoveny planimetrováním ze situace</t>
  </si>
  <si>
    <t>"chodníky - ruční odstranění" 54</t>
  </si>
  <si>
    <t>113107243</t>
  </si>
  <si>
    <t>Odstranění podkladu živičného tl 150 mm strojně pl přes 200 m2</t>
  </si>
  <si>
    <t>-411702249</t>
  </si>
  <si>
    <t>Odstranění podkladů nebo krytů strojně plochy jednotlivě přes 200 m2 s přemístěním hmot na skládku na vzdálenost do 20 m nebo s naložením na dopravní prostředek živičných, o tl. vrstvy přes 100 do 150 mm</t>
  </si>
  <si>
    <t>"plochy stanoveny planimetrováním ze situace" 773</t>
  </si>
  <si>
    <t>113107121</t>
  </si>
  <si>
    <t>Odstranění podkladu z kameniva drceného tl 100 mm ručně</t>
  </si>
  <si>
    <t>-1181463580</t>
  </si>
  <si>
    <t>Odstranění podkladů nebo krytů ručně s přemístěním hmot na skládku na vzdálenost do 3 m nebo s naložením na dopravní prostředek z kameniva hrubého drceného, o tl. vrstvy do 100 mm</t>
  </si>
  <si>
    <t>"Odstraneni podk. vrstev nestmelenych pod chodnikem tl. 0,090" 54,00"m2"</t>
  </si>
  <si>
    <t>113203111</t>
  </si>
  <si>
    <t>Vytrhání obrub z dlažebních kostek</t>
  </si>
  <si>
    <t>-293012713</t>
  </si>
  <si>
    <t>Vytrhání obrub s vybouráním lože, s přemístěním hmot na skládku na vzdálenost do 3 m nebo s naložením na dopravní prostředek z dlažebních kostek</t>
  </si>
  <si>
    <t>5,00"m"</t>
  </si>
  <si>
    <t>122102202</t>
  </si>
  <si>
    <t>Odkopávky a prokopávky nezapažené pro silnice objemu do 1000 m3 v hornině tř. 1 a 2</t>
  </si>
  <si>
    <t>-351518639</t>
  </si>
  <si>
    <t>Odkopávky a prokopávky nezapažené pro silnice s přemístěním výkopku v příčných profilech na vzdálenost do 15 m nebo s naložením na dopravní prostředek v horninách tř. 1 a 2 přes 100 do 1 000 m3</t>
  </si>
  <si>
    <t>"chodník 1" 13</t>
  </si>
  <si>
    <t>"chodník 2" 16</t>
  </si>
  <si>
    <t>"park" 25</t>
  </si>
  <si>
    <t>"pro AZ" 92,00"m3"</t>
  </si>
  <si>
    <t>-1627301107</t>
  </si>
  <si>
    <t>doprava ze zemníku</t>
  </si>
  <si>
    <t>"dle pol. č. 171102101" 8</t>
  </si>
  <si>
    <t>"dle pol. č. 171203111" 144</t>
  </si>
  <si>
    <t>"dle pol. č. 569903311" 8</t>
  </si>
  <si>
    <t xml:space="preserve">Vodorovné přemístění výkopku nebo sypaniny po suchu na obvyklém dopravním prostředku, bez naložení výkopku, avšak se složením bez rozhrnutí z horniny tř. 1 až 4  do vzdálenosti dle možností zhotovitele</t>
  </si>
  <si>
    <t>-2109724135</t>
  </si>
  <si>
    <t>"celková vytěžená zemina na skládku" 146,00"m3"</t>
  </si>
  <si>
    <t>970904059</t>
  </si>
  <si>
    <t>"chodník 1" 4</t>
  </si>
  <si>
    <t>"chodník 2" 4</t>
  </si>
  <si>
    <t>341853379</t>
  </si>
  <si>
    <t>" pro AZ" 27,00+32,00+33,00</t>
  </si>
  <si>
    <t>598620760</t>
  </si>
  <si>
    <t>92,00"m3"*2,00"t/m3"</t>
  </si>
  <si>
    <t>886710340</t>
  </si>
  <si>
    <t>-1925621187</t>
  </si>
  <si>
    <t>"celková vytěžená zemina na skládku" 146,00"m3" * 2 "t/m3"</t>
  </si>
  <si>
    <t>171203111</t>
  </si>
  <si>
    <t>Uložení a hrubé rozhrnutí výkopku bez zhutnění v rovině a ve svahu do 1:5</t>
  </si>
  <si>
    <t>1991290998</t>
  </si>
  <si>
    <t>Uložení výkopku bez zhutnění s hrubým rozhrnutím v rovině nebo na svahu do 1:5</t>
  </si>
  <si>
    <t>"park" 144</t>
  </si>
  <si>
    <t>1977660709</t>
  </si>
  <si>
    <t>"vozovka" 234,00</t>
  </si>
  <si>
    <t>-1949466626</t>
  </si>
  <si>
    <t>"ŠDb 0/32 Ge, podklad pod dlažbu" 234,00</t>
  </si>
  <si>
    <t>-1741654454</t>
  </si>
  <si>
    <t>"dosypávka krajnic" 8</t>
  </si>
  <si>
    <t>596211112</t>
  </si>
  <si>
    <t>Kladení zámkové dlažby komunikací pro pěší tl 60 mm skupiny A pl do 300 m2</t>
  </si>
  <si>
    <t>-965543401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</si>
  <si>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</si>
  <si>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"plochy odečteny planimetrováním ze situací" 222"m2"</t>
  </si>
  <si>
    <t>59245015</t>
  </si>
  <si>
    <t>dlažba zámková profilová základní 20x16,5x6 cm přírodní</t>
  </si>
  <si>
    <t>-838394860</t>
  </si>
  <si>
    <t>"dle pol. č. 596211112" 222,00</t>
  </si>
  <si>
    <t>222*1,02 'Přepočtené koeficientem množství</t>
  </si>
  <si>
    <t>1504220600</t>
  </si>
  <si>
    <t>"délky odečteny ze situací" 141</t>
  </si>
  <si>
    <t>59217038</t>
  </si>
  <si>
    <t>obrubník betonový parkový barevný 50x8x25 cm</t>
  </si>
  <si>
    <t>1577649125</t>
  </si>
  <si>
    <t>"dle pol. č. 916331112" 141 "m"</t>
  </si>
  <si>
    <t>938902202</t>
  </si>
  <si>
    <t>Čištění příkopů ručně š dna do 400 mm objem nánosu do 0,30 m3/m</t>
  </si>
  <si>
    <t>-1557406864</t>
  </si>
  <si>
    <t>Čištění příkopů komunikací s odstraněním travnatého porostu nebo nánosu s naložením na dopravní prostředek nebo s přemístěním na hromady na vzdálenost do 20 m ručně při šířce dna do 400 mm a objemu nánosu přes 0,15 do 0,30 m3/m</t>
  </si>
  <si>
    <t>"délky odečteny planimetrováním ze situací" 30</t>
  </si>
  <si>
    <t>938902462</t>
  </si>
  <si>
    <t>Čištění propustků ručně D do 1000 mm při tl nánosu do 50% DN</t>
  </si>
  <si>
    <t>-504726087</t>
  </si>
  <si>
    <t>Čištění propustků s odstraněním travnatého porostu nebo nánosu, s naložením na dopravní prostředek nebo s přemístěním na hromady na vzdálenost do 20 m ručně tloušťky nánosu přes 25 do 50% průměru propustku přes 500 do 1000 mm</t>
  </si>
  <si>
    <t>962042320</t>
  </si>
  <si>
    <t>Bourání zdiva nadzákladového z betonu prostého do 1 m3</t>
  </si>
  <si>
    <t>-1637179905</t>
  </si>
  <si>
    <t>Bourání zdiva z betonu prostého nadzákladového objemu do 1 m3</t>
  </si>
  <si>
    <t>"betonový panel" 2,36*0,81*0,15</t>
  </si>
  <si>
    <t>966008212</t>
  </si>
  <si>
    <t>Bourání odvodňovacího žlabu z betonových příkopových tvárnic š do 800 mm</t>
  </si>
  <si>
    <t>-214924795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</si>
  <si>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</si>
  <si>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"délky odečteny planimetrováním ze situací" 5</t>
  </si>
  <si>
    <t>-48620995</t>
  </si>
  <si>
    <t>"dle pol. č. 938902202" 5,16</t>
  </si>
  <si>
    <t>"dle pol. č. 938902462" 0,387</t>
  </si>
  <si>
    <t>"kamenivo" 9,18"t"</t>
  </si>
  <si>
    <t>"dle pol. č. 113107142" 11,88</t>
  </si>
  <si>
    <t>"dle pol. č. 113107243" 244,268</t>
  </si>
  <si>
    <t>-1531018783</t>
  </si>
  <si>
    <t>"dle pol. č. 962042320" 0,631</t>
  </si>
  <si>
    <t>"dle pol. č. 966008211" 1,25</t>
  </si>
  <si>
    <t>997221611</t>
  </si>
  <si>
    <t>Nakládání suti na dopravní prostředky pro vodorovnou dopravu</t>
  </si>
  <si>
    <t>-1568983125</t>
  </si>
  <si>
    <t>Nakládání na dopravní prostředky pro vodorovnou dopravu suti</t>
  </si>
  <si>
    <t>1250147028</t>
  </si>
  <si>
    <t>2037541971</t>
  </si>
  <si>
    <t>-1430478920</t>
  </si>
  <si>
    <t>998223011</t>
  </si>
  <si>
    <t>Přesun hmot pro pozemní komunikace s krytem dlážděným</t>
  </si>
  <si>
    <t>-1469659497</t>
  </si>
  <si>
    <t>Přesun hmot pro pozemní komunikace s krytem dlážděným dopravní vzdálenost do 200 m jakékoliv délky objektu</t>
  </si>
  <si>
    <t>SO 182 - DIO</t>
  </si>
  <si>
    <t>Městys Zápy</t>
  </si>
  <si>
    <t>70891095</t>
  </si>
  <si>
    <t>STŘEDOČESKÝ KRAJ</t>
  </si>
  <si>
    <t>CZ70891095</t>
  </si>
  <si>
    <t>CZ 48585955</t>
  </si>
  <si>
    <t xml:space="preserve">    VRN9 - Ostatní náklady</t>
  </si>
  <si>
    <t>VRN9</t>
  </si>
  <si>
    <t>090001000.R</t>
  </si>
  <si>
    <t>POMOC PRÁCE ZŘÍZ NEBO ZAJIŠŤ REGULACI DOPRAVY</t>
  </si>
  <si>
    <t>-59576592</t>
  </si>
  <si>
    <t xml:space="preserve">Projekt DIO a DIR
Kompletní dopravně inženýrská opatření po dobu stavby zahrnující:
- Přechodné svislé i vodorovné dopravní značení, dopravní zařízení a světelné signály, jejich dodávka, montáž, demontáž, kontrola, údržba, servis, přemisťování, přeznačování a manipulace s nimi.
- Zpracování podrobné dokumentace jednotlivých dopravně-inženýrských opatření v návaznosti na konkrétní harmonogram prací a projednání DIO před stanovením přechodné úpravy provozu.
- Zajištění inženýrské činnosti pro projednání DIO včetně stanovení přechodné úpravy provozu na pozemních komunikacích, rozhodnutí o uzavírce a dalších správních rozhodnutí nutných pro realizaci.
</t>
  </si>
  <si>
    <t>SO 201 - Rekonstrukce mostu přes trať</t>
  </si>
  <si>
    <t xml:space="preserve">    6 - Úpravy povrchů, podlahy a osazování výplní</t>
  </si>
  <si>
    <t xml:space="preserve">    711 - Izolace proti vodě, vlhkosti a plynům</t>
  </si>
  <si>
    <t>113106184</t>
  </si>
  <si>
    <t>Rozebrání dlažeb vozovek z velkých kostek s ložem ze živice strojně pl do 50 m2</t>
  </si>
  <si>
    <t>-1203997048</t>
  </si>
  <si>
    <t>Rozebrání dlažeb a dílců vozovek a ploch s přemístěním hmot na skládku na vzdálenost do 3 m nebo s naložením na dopravní prostředek, s jakoukoliv výplní spár strojně plochy jednotlivě do 50 m2 z velkých kostek s ložem ze živice</t>
  </si>
  <si>
    <t>"chodník" 27</t>
  </si>
  <si>
    <t>"vozovka" 32,46</t>
  </si>
  <si>
    <t>113107153</t>
  </si>
  <si>
    <t>Odstranění podkladu z kameniva těženého tl 300 mm strojně pl přes 50 do 200 m2</t>
  </si>
  <si>
    <t>-307141259</t>
  </si>
  <si>
    <t>Odstranění podkladů nebo krytů strojně plochy jednotlivě přes 50 m2 do 200 m2 s přemístěním hmot na skládku na vzdálenost do 20 m nebo s naložením na dopravní prostředek z kameniva těženého, o tl. vrstvy přes 200 do 300 mm</t>
  </si>
  <si>
    <t>9,80*7,30</t>
  </si>
  <si>
    <t>113107171</t>
  </si>
  <si>
    <t>Odstranění podkladu z betonu prostého tl 150 mm strojně pl přes 50 do 200 m2</t>
  </si>
  <si>
    <t>534449003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</si>
  <si>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</si>
  <si>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2*2,45*20</t>
  </si>
  <si>
    <t>113154113</t>
  </si>
  <si>
    <t>Frézování živičného krytu tl 50 mm pruh š 0,5 m pl do 500 m2 bez překážek v trase</t>
  </si>
  <si>
    <t>1433189886</t>
  </si>
  <si>
    <t>Frézování živičného podkladu nebo krytu s naložením na dopravní prostředek plochy do 500 m2 bez překážek v trase pruhu šířky do 0,5 m, tloušťky vrstvy 50 mm</t>
  </si>
  <si>
    <t>"vozovka - 3 vrstvy" 3*7,30*9,20</t>
  </si>
  <si>
    <t>"chodník 2 vrstvy" 2*27,00*2,85</t>
  </si>
  <si>
    <t>-1755096258</t>
  </si>
  <si>
    <t>2*27,00</t>
  </si>
  <si>
    <t>115101201</t>
  </si>
  <si>
    <t>Čerpání vody na dopravní výšku do 10 m průměrný přítok do 500 l/min</t>
  </si>
  <si>
    <t>hod</t>
  </si>
  <si>
    <t>463542630</t>
  </si>
  <si>
    <t>Čerpání vody na dopravní výšku do 10 m s uvažovaným průměrným přítokem do 500 l/min</t>
  </si>
  <si>
    <t>10"dní"*10"hod"</t>
  </si>
  <si>
    <t>115101301</t>
  </si>
  <si>
    <t>Pohotovost čerpací soupravy pro dopravní výšku do 10 m přítok do 500 l/min</t>
  </si>
  <si>
    <t>den</t>
  </si>
  <si>
    <t>-370630249</t>
  </si>
  <si>
    <t>Pohotovost záložní čerpací soupravy pro dopravní výšku do 10 m s uvažovaným průměrným přítokem do 500 l/min</t>
  </si>
  <si>
    <t>10"dní"</t>
  </si>
  <si>
    <t>122101102</t>
  </si>
  <si>
    <t>Odkopávky a prokopávky nezapažené v hornině tř. 1 a 2 objem do 1000 m3</t>
  </si>
  <si>
    <t>-1892882993</t>
  </si>
  <si>
    <t>Odkopávky a prokopávky nezapažené s přehozením výkopku na vzdálenost do 3 m nebo s naložením na dopravní prostředek v horninách tř. 1 a 2 přes 100 do 1 000 m3</t>
  </si>
  <si>
    <t>2*2,20*2,30*16,00</t>
  </si>
  <si>
    <t>"pro schodiště" 1,40*(0,80*0,70+0,95*0,55+1,05*0,55)</t>
  </si>
  <si>
    <t>"Zpevnění podél křídel" 3*1,10*(0,8*0,7+0,95*0,55+1,05*0,55)</t>
  </si>
  <si>
    <t>Vykopávky v zemníku na suchu vč. vodorovné dopravy ze vzdálenosti dle možností uchazeče a poplatku za nákup vhodného materiálu</t>
  </si>
  <si>
    <t>2067479470</t>
  </si>
  <si>
    <t>"dle zásypu jam" 70,272"m3"</t>
  </si>
  <si>
    <t>Vodorovné přemístění výkopku/sypaniny z horniny tř. 1 až 4 do vzdálenosti dle možností zhotovitele</t>
  </si>
  <si>
    <t>1234738709</t>
  </si>
  <si>
    <t xml:space="preserve">"zemina" 169,722"m3" </t>
  </si>
  <si>
    <t>-532960643</t>
  </si>
  <si>
    <t>-1295048197</t>
  </si>
  <si>
    <t xml:space="preserve">"zemina" 169,722"m3"  *2"t/m3"</t>
  </si>
  <si>
    <t>174101101</t>
  </si>
  <si>
    <t>Zásyp jam, šachet rýh nebo kolem objektů sypaninou se zhutněním</t>
  </si>
  <si>
    <t>-1173312569</t>
  </si>
  <si>
    <t>Zásyp sypaninou z jakékoliv horniny s uložením výkopku ve vrstvách se zhutněním jam, šachet, rýh nebo kolem objektů v těchto vykopávkách</t>
  </si>
  <si>
    <t>"Zpětný zásyp za opěrami – materiál přechodové oblasti" 2*2,196"m2"*16,0</t>
  </si>
  <si>
    <t>1123226085</t>
  </si>
  <si>
    <t>"chodníky" 112,09</t>
  </si>
  <si>
    <t>212341111</t>
  </si>
  <si>
    <t>Obetonování drenážních trub mezerovitým betonem</t>
  </si>
  <si>
    <t>-1106346097</t>
  </si>
  <si>
    <t>2*1,509"m2"*16,00</t>
  </si>
  <si>
    <t>212792212</t>
  </si>
  <si>
    <t>Odvodnění mostní opěry - drenážní flexibilní plastové potrubí DN 160</t>
  </si>
  <si>
    <t>1567126990</t>
  </si>
  <si>
    <t>Odvodnění mostní opěry z plastových trub drenážní potrubí flexibilní DN 160</t>
  </si>
  <si>
    <t>2*16,10"m"</t>
  </si>
  <si>
    <t>213141111.a</t>
  </si>
  <si>
    <t>Zřízení vrstvy z fólie v rovině nebo ve sklonu do 1:5 š do 3 m</t>
  </si>
  <si>
    <t>1899598016</t>
  </si>
  <si>
    <t>Zřízení vrstvy z fólie v rovině nebo ve sklonu do 1:5, šířky do 3 m</t>
  </si>
  <si>
    <t>"u drenáže" 2*2,20*16,00</t>
  </si>
  <si>
    <t>28322024.a</t>
  </si>
  <si>
    <t>těsnící fólie</t>
  </si>
  <si>
    <t>1505324921</t>
  </si>
  <si>
    <t>70,4*1,15 'Přepočtené koeficientem množství</t>
  </si>
  <si>
    <t>273362632</t>
  </si>
  <si>
    <t>Svařovaný nosný spoj výztuže podélný s 2 příložkami dva sváry dl 150 mm D prutů do 32 mm</t>
  </si>
  <si>
    <t>-2125615637</t>
  </si>
  <si>
    <t>Spoje nosné betonářské výztuže se zaručenou nebo dobrou svařitelností podélné s dvěma příložkami po obou stranách svařovanými délky přes 100 do 150 mm, průměru prutů přes 12 do 32 mm</t>
  </si>
  <si>
    <t>317171127</t>
  </si>
  <si>
    <t>Kotvení monolitického betonu římsy do mostovky kotvou talířovou</t>
  </si>
  <si>
    <t>-350481395</t>
  </si>
  <si>
    <t>"NK, (7,3*2,5)" 19</t>
  </si>
  <si>
    <t>"křídla po 0,5 m, (19,7 m * 4 ks)" 79</t>
  </si>
  <si>
    <t>553111111.R</t>
  </si>
  <si>
    <t>Přípravek pro kotvení římsy</t>
  </si>
  <si>
    <t>-100119850</t>
  </si>
  <si>
    <t>"NK, (7,3*2,5)" 19 "ks" * 6 "kg/ks"</t>
  </si>
  <si>
    <t>"křídla po 0,5 m, (19,7 m * 4 ks)" 79 "ks" * 6 "kg/ks"</t>
  </si>
  <si>
    <t>317321118</t>
  </si>
  <si>
    <t>Mostní římsy ze ŽB C 30/37</t>
  </si>
  <si>
    <t>-1274889343</t>
  </si>
  <si>
    <t>Římsy ze železového betonu C 30/37</t>
  </si>
  <si>
    <t>C 30/37 - XF4+XD3</t>
  </si>
  <si>
    <t>"na mostě" 2,327*7,3</t>
  </si>
  <si>
    <t>"na křídlech" 0,374*9,82+0,376*9,82</t>
  </si>
  <si>
    <t>317353121</t>
  </si>
  <si>
    <t>Bednění mostních říms všech tvarů - zřízení</t>
  </si>
  <si>
    <t>-92739498</t>
  </si>
  <si>
    <t>Bednění mostní římsy zřízení všech tvarů</t>
  </si>
  <si>
    <t>(4,704+4,988)*7,3+(1,522+1,551+1,571+1,510)*9,82+2*2,327+0,374+0,376</t>
  </si>
  <si>
    <t>317353221</t>
  </si>
  <si>
    <t>Bednění mostních říms všech tvarů - odstranění</t>
  </si>
  <si>
    <t>-45690777</t>
  </si>
  <si>
    <t>Bednění mostní římsy odstranění všech tvarů</t>
  </si>
  <si>
    <t>317361116</t>
  </si>
  <si>
    <t>Výztuž mostních říms z betonářské oceli 10 505</t>
  </si>
  <si>
    <t>-1507726695</t>
  </si>
  <si>
    <t>Výztuž mostních železobetonových říms z betonářské oceli 10 505 (R) nebo BSt 500</t>
  </si>
  <si>
    <t>"odhad 150 kg/m3" 0,150*24,352</t>
  </si>
  <si>
    <t>334323218</t>
  </si>
  <si>
    <t>Mostní křídla a závěrné zídky ze ŽB C 30/37</t>
  </si>
  <si>
    <t>-438595405</t>
  </si>
  <si>
    <t>Mostní křídla a závěrné zídky z betonu železového C 30/37</t>
  </si>
  <si>
    <t>C 30/37 - XF4 + XD3</t>
  </si>
  <si>
    <t>"závěrná zídka" (1,299+1,352)*16,34</t>
  </si>
  <si>
    <t>334323318</t>
  </si>
  <si>
    <t>Mostní bloky ložisek ze ŽB C 30/37</t>
  </si>
  <si>
    <t>-1330675831</t>
  </si>
  <si>
    <t>Mostní bloky ložisek z betonu železového C 30/37</t>
  </si>
  <si>
    <t>úložný práh C 30/37 - XF4 + XD3</t>
  </si>
  <si>
    <t>2*0,272*10,72</t>
  </si>
  <si>
    <t>334352111</t>
  </si>
  <si>
    <t>Bednění mostních křídel a závěrných zídek ze systémového bednění s výplní z překližek - zřízení</t>
  </si>
  <si>
    <t>1364372581</t>
  </si>
  <si>
    <t>Bednění mostních křídel a závěrných zídek ze systémového bednění zřízení z překližek</t>
  </si>
  <si>
    <t>"závěrná zídka" (3,148+3,261)*16,34+1,299+1,352</t>
  </si>
  <si>
    <t>"úložný práh, závěrná zídka C 30/37 - XF4+XD3" 2*1,476*10,72</t>
  </si>
  <si>
    <t>334352211</t>
  </si>
  <si>
    <t>Bednění mostních křídel a závěrných zídek ze systémového bednění s výplní z překližek - odstranění</t>
  </si>
  <si>
    <t>2015086453</t>
  </si>
  <si>
    <t>Bednění mostních křídel a závěrných zídek ze systémového bednění odstranění z překližek</t>
  </si>
  <si>
    <t>"úložný práh, závěrná zídka C 30/37 - XF4 + XD3" 2*1,476*10,72</t>
  </si>
  <si>
    <t>334361226</t>
  </si>
  <si>
    <t>Výztuž křídel, závěrných zdí z betonářské oceli 10 505</t>
  </si>
  <si>
    <t>697105350</t>
  </si>
  <si>
    <t>Výztuž betonářská mostních konstrukcí opěr, úložných prahů, křídel, závěrných zídek, bloků ložisek, pilířů a sloupů z oceli 10 505 (R) nebo BSt 500 křídel, závěrných zdí</t>
  </si>
  <si>
    <t>"závěrná zídka, odhad 200 kg/m3" 0,200*(1,299+1,352)*16,34</t>
  </si>
  <si>
    <t>"úložný práh C 30/37 - XF4 + XD3, odhad 200 kg/m3" 0,200*2*0,272*10,72</t>
  </si>
  <si>
    <t>388995211</t>
  </si>
  <si>
    <t>Chránička kabelů z trub HDPE v římse DN 80</t>
  </si>
  <si>
    <t>-1243332263</t>
  </si>
  <si>
    <t>Chránička kabelů v římse z trub HDPE do DN 80</t>
  </si>
  <si>
    <t>2*37,00</t>
  </si>
  <si>
    <t>388995212</t>
  </si>
  <si>
    <t>Chránička kabelů z trub HDPE v římse DN 110</t>
  </si>
  <si>
    <t>-1653881034</t>
  </si>
  <si>
    <t>Chránička kabelů v římse z trub HDPE přes DN 80 do DN 110</t>
  </si>
  <si>
    <t>5*37,00</t>
  </si>
  <si>
    <t>388995213</t>
  </si>
  <si>
    <t>Chránička kabelů z trub HDPE v římse DN 140</t>
  </si>
  <si>
    <t>544194328</t>
  </si>
  <si>
    <t>Chránička kabelů v římse z trub HDPE přes DN 110 do DN 140</t>
  </si>
  <si>
    <t>4*37,00</t>
  </si>
  <si>
    <t>388995214</t>
  </si>
  <si>
    <t>Chránička kabelů z trub HDPE v římse DN 160</t>
  </si>
  <si>
    <t>374127781</t>
  </si>
  <si>
    <t>Chránička kabelů v římse z trub HDPE přes DN 140 do DN 160</t>
  </si>
  <si>
    <t>417321515</t>
  </si>
  <si>
    <t>Ztužující pásy a věnce ze ŽB tř. C 25/30</t>
  </si>
  <si>
    <t>-761957812</t>
  </si>
  <si>
    <t>Ztužující pásy a věnce z betonu železového (bez výztuže) tř. C 25/30</t>
  </si>
  <si>
    <t>ŽB věnec na křídlech, C 25/30 - XF2 + XD1</t>
  </si>
  <si>
    <t>(0,16+0,155+0,286)*10,5</t>
  </si>
  <si>
    <t>417351115</t>
  </si>
  <si>
    <t>Zřízení bednění ztužujících věnců</t>
  </si>
  <si>
    <t>-66175161</t>
  </si>
  <si>
    <t>Bednění bočnic ztužujících pásů a věnců včetně vzpěr zřízení</t>
  </si>
  <si>
    <t>(0,39+0,38+0,38+0,36+0,67+0,69)*10,5</t>
  </si>
  <si>
    <t>417351116</t>
  </si>
  <si>
    <t>Odstranění bednění ztužujících věnců</t>
  </si>
  <si>
    <t>-779482450</t>
  </si>
  <si>
    <t>Bednění bočnic ztužujících pásů a věnců včetně vzpěr odstranění</t>
  </si>
  <si>
    <t>417361821</t>
  </si>
  <si>
    <t>Výztuž ztužujících pásů a věnců betonářskou ocelí 10 505</t>
  </si>
  <si>
    <t>-2068309154</t>
  </si>
  <si>
    <t>Výztuž ztužujících pásů a věnců z betonářské oceli 10 505 (R) nebo BSt 500</t>
  </si>
  <si>
    <t>6,311 "m3" * 0,07 "t/m3"</t>
  </si>
  <si>
    <t>421321128</t>
  </si>
  <si>
    <t>Mostní nosné konstrukce deskové ze ŽB C 30/37</t>
  </si>
  <si>
    <t>-1952394508</t>
  </si>
  <si>
    <t>Mostní železobetonové nosné konstrukce deskové nebo klenbové, trámové, ostatní deskové, z betonu C 30/37</t>
  </si>
  <si>
    <t>C 35/45 - XF2 + XD1</t>
  </si>
  <si>
    <t>"deska" 8,24*7,3</t>
  </si>
  <si>
    <t>"příčníky" (9,01+9,90)*0,65</t>
  </si>
  <si>
    <t>421351111</t>
  </si>
  <si>
    <t>Bednění přesahu spřažené mostovky š do 600 mm - zřízení</t>
  </si>
  <si>
    <t>1434115052</t>
  </si>
  <si>
    <t>Bednění deskových konstrukcí mostů z betonu železového nebo předpjatého zřízení přesahu spřažené mostovky šíře do 600 mm</t>
  </si>
  <si>
    <t>"deska" 16,903*6,0</t>
  </si>
  <si>
    <t>"příčník" (18,644+18,746)*0,65+(9,01+9,90)+17,252+18,122</t>
  </si>
  <si>
    <t>421351211</t>
  </si>
  <si>
    <t>Bednění přesahu spřažené mostovky š do 600 mm - odstranění</t>
  </si>
  <si>
    <t>128069925</t>
  </si>
  <si>
    <t>Bednění deskových konstrukcí mostů z betonu železového nebo předpjatého odstranění přesahu spřažené mostovky šíře do 600 mm</t>
  </si>
  <si>
    <t>421361226</t>
  </si>
  <si>
    <t>Výztuž ŽB deskového mostu z betonářské oceli 10 505</t>
  </si>
  <si>
    <t>1115576981</t>
  </si>
  <si>
    <t>Výztuž deskových konstrukcí z betonářské oceli 10 505 (R) nebo BSt 500 deskového mostu</t>
  </si>
  <si>
    <t>"450 kg/m3 z pol. č. 421321129" 72,444*0,450</t>
  </si>
  <si>
    <t>428381312</t>
  </si>
  <si>
    <t>Zřízení vrubového kloubu mostního rámu ze ŽB</t>
  </si>
  <si>
    <t>-1302879394</t>
  </si>
  <si>
    <t>Vrubový a pérový kloub železobetonový zřízení vrubového kloubu mostního rámu</t>
  </si>
  <si>
    <t>2*10,72</t>
  </si>
  <si>
    <t>434121426.a</t>
  </si>
  <si>
    <t>D+M schodišťových stupňů prefa z ŽB C30/37</t>
  </si>
  <si>
    <t>-1106560127</t>
  </si>
  <si>
    <t>"služební schodiště" 38*0,75*0,18*0,60</t>
  </si>
  <si>
    <t>451315116.a</t>
  </si>
  <si>
    <t>Podkladní nebo výplňová vrstva z betonu C 20/25</t>
  </si>
  <si>
    <t>2013620907</t>
  </si>
  <si>
    <t>Podkladní a výplňové vrstvy z betonu prostého, z betonu C 20/25</t>
  </si>
  <si>
    <t>"pod zámkovou dlažbou" 0,1*112,09</t>
  </si>
  <si>
    <t>"podklad pod schodiště" 0,15*1,25*1,21*10,5+0,60*0,50*1,25*0,75*0,35*1,25+0,85*0,35*1,25</t>
  </si>
  <si>
    <t>"pod dlažbu z lom kamene" 3*(0,10*0,95*"koef"1,21*10,5+0,6*0,5*0,95+0,75*0,35*0,95+0,85*0,35*0,95)</t>
  </si>
  <si>
    <t>451477121</t>
  </si>
  <si>
    <t>Podkladní vrstva plastbetonová drenážní první vrstva tl 20 mm</t>
  </si>
  <si>
    <t>1688283157</t>
  </si>
  <si>
    <t>Podkladní vrstva plastbetonová drenážní, tloušťky do 20 mm první vrstva</t>
  </si>
  <si>
    <t>"odvodňovací proužek" 0,1*7,3</t>
  </si>
  <si>
    <t>451576121.a</t>
  </si>
  <si>
    <t>Podkladní a výplňová vrstva ze štěrkopísku</t>
  </si>
  <si>
    <t>929651611</t>
  </si>
  <si>
    <t>Podkladní a výplňová vrstva z kameniva ze štěrkopísku</t>
  </si>
  <si>
    <t>"pod schodiště" 1,40*0,10*(1,21*10,50+3*0,60)</t>
  </si>
  <si>
    <t>"u drenáže (těsnící fólie)" 2*2,20*16,00*0,30</t>
  </si>
  <si>
    <t>"pod dlažbu z lom kamene" 3*1,10*0,1*("koef" 1,21*10,5+3*0,60)</t>
  </si>
  <si>
    <t>465513156</t>
  </si>
  <si>
    <t>Dlažba svahu u opěr z upraveného lomového žulového kamene tl 200 mm do lože C 25/30 pl do 10 m2</t>
  </si>
  <si>
    <t>-2057633022</t>
  </si>
  <si>
    <t>Dlažba svahu u mostních opěr z upraveného lomového žulového kamene s vyspárováním maltou MC 25, šíře spáry 15 mm do betonového lože C 25/30 tloušťky 200 mm, plochy do 10 m2</t>
  </si>
  <si>
    <t>"Zpevnění podél křídel" 3*0,50*"koef"1,21*10,50</t>
  </si>
  <si>
    <t>-1140558853</t>
  </si>
  <si>
    <t>573211107</t>
  </si>
  <si>
    <t>Postřik živičný spojovací z asfaltu v množství 0,30 kg/m2</t>
  </si>
  <si>
    <t>2012492889</t>
  </si>
  <si>
    <t>Postřik spojovací PS bez posypu kamenivem z asfaltu silničního, v množství 0,30 kg/m2</t>
  </si>
  <si>
    <t>"NK" 2*62,78</t>
  </si>
  <si>
    <t>577134131</t>
  </si>
  <si>
    <t>Asfaltový beton vrstva obrusná ACO 11 (ABS) tř. I tl 40 mm š do 3 m z modifikovaného asfaltu</t>
  </si>
  <si>
    <t>1216863311</t>
  </si>
  <si>
    <t>Asfaltový beton vrstva obrusná ACO 11 (ABS) s rozprostřením a se zhutněním z modifikovaného asfaltu v pruhu šířky do 3 m, po zhutnění tl. 40 mm</t>
  </si>
  <si>
    <t>59,13"m2"</t>
  </si>
  <si>
    <t>577145132</t>
  </si>
  <si>
    <t>Asfaltový beton vrstva ložní ACL 16 (ABH) tl 50 mm š do 3 m z modifikovaného asfaltu</t>
  </si>
  <si>
    <t>1843374856</t>
  </si>
  <si>
    <t>Asfaltový beton vrstva ložní ACL 16 (ABH) s rozprostřením a zhutněním z modifikovaného asfaltu v pruhu šířky do 3 m, po zhutnění tl. 50 mm</t>
  </si>
  <si>
    <t>62,78"m2"</t>
  </si>
  <si>
    <t>578133131</t>
  </si>
  <si>
    <t>Litý asfalt MA 11 (LAS) tl 30 mm š do 3 m z modifikovaného asfaltu</t>
  </si>
  <si>
    <t>352298407</t>
  </si>
  <si>
    <t>Litý asfalt MA 11 (LAS) s rozprostřením z modifikovaného asfaltu v pruhu šířky do 3 m tl. 30 mm</t>
  </si>
  <si>
    <t>3,65"m2"</t>
  </si>
  <si>
    <t>578143133</t>
  </si>
  <si>
    <t>Litý asfalt MA 11 (LAS) tl 40 mm š do 3 m z modifikovaného asfaltu</t>
  </si>
  <si>
    <t>-408560523</t>
  </si>
  <si>
    <t>Litý asfalt MA 11 (LAS) s rozprostřením z modifikovaného asfaltu v pruhu šířky do 3 m tl. 40 mm</t>
  </si>
  <si>
    <t>62,05"m2"</t>
  </si>
  <si>
    <t>596211111</t>
  </si>
  <si>
    <t>Kladení zámkové dlažby komunikací pro pěší tl 60 mm skupiny A pl do 100 m2</t>
  </si>
  <si>
    <t>243726671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</si>
  <si>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</si>
  <si>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-1395829000</t>
  </si>
  <si>
    <t>112,09*1,02 'Přepočtené koeficientem množství</t>
  </si>
  <si>
    <t>Úpravy povrchů, podlahy a osazování výplní</t>
  </si>
  <si>
    <t>628611102</t>
  </si>
  <si>
    <t>Nátěr betonu mostu epoxidový 2x ochranný nepružný OS-B</t>
  </si>
  <si>
    <t>-427716253</t>
  </si>
  <si>
    <t>Nátěr mostních betonových konstrukcí epoxidový 2x ochranný nepružný OS-B</t>
  </si>
  <si>
    <t>"konzoly NK" 0,53*(76,57+105,67)</t>
  </si>
  <si>
    <t>"příčník NK" 0,58*5,3</t>
  </si>
  <si>
    <t>"vykonzolovaná podesta" 5,05*0,53+0,785*8,3</t>
  </si>
  <si>
    <t>628611102.a</t>
  </si>
  <si>
    <t>Nátěr betonu mostu epoxidový 2x ochranný nepružný OS-B - nátěr proti kouřovým plynům</t>
  </si>
  <si>
    <t>-1253324504</t>
  </si>
  <si>
    <t>Nátěr mostních betonových konstrukcí epoxidový 2x ochranný nepružný OS-B - nátěr proti kouřovým plynům</t>
  </si>
  <si>
    <t>"NK" 16,40*6,00</t>
  </si>
  <si>
    <t>"římsa" 1,60*7,30</t>
  </si>
  <si>
    <t>911121111</t>
  </si>
  <si>
    <t>Montáž zábradlí ocelového přichyceného vruty do betonového podkladu</t>
  </si>
  <si>
    <t>-1041692405</t>
  </si>
  <si>
    <t>27*2</t>
  </si>
  <si>
    <t>553912090.R</t>
  </si>
  <si>
    <t>zábradelní výplň ze svislých tyčí-pozink.+barva</t>
  </si>
  <si>
    <t>1544142983</t>
  </si>
  <si>
    <t>911334621</t>
  </si>
  <si>
    <t>Mostní svodidlo ocelové úrovně zádržnosti H 2</t>
  </si>
  <si>
    <t>-1199155148</t>
  </si>
  <si>
    <t>Mostní svodidla ocelová s osazením sloupků kotvením do mostní konstrukce, se svodnicí úrovně zádržnosti H2</t>
  </si>
  <si>
    <t>8,00</t>
  </si>
  <si>
    <t>916231213</t>
  </si>
  <si>
    <t>Osazení chodníkového obrubníku betonového stojatého s boční opěrou do lože z betonu prostého</t>
  </si>
  <si>
    <t>-1161824531</t>
  </si>
  <si>
    <t>Osazení chodníkového obrubníku betonového se zřízením lože, s vyplněním a zatřením spár cementovou maltou stojatého s boční opěrou z betonu prostého, do lože z betonu prostého</t>
  </si>
  <si>
    <t>"podél schodiště" 2*"koef"1,21*10,5</t>
  </si>
  <si>
    <t xml:space="preserve">"Podél zpevnění u křídel"  3*"koef"1,21*10,5</t>
  </si>
  <si>
    <t>59217017</t>
  </si>
  <si>
    <t>obrubník betonový chodníkový 100x10x25 cm</t>
  </si>
  <si>
    <t>-755983717</t>
  </si>
  <si>
    <t>916242112</t>
  </si>
  <si>
    <t>Montáž chodníkového obrubníku žulového kotveného do mostní římsy s ložem z plastbetonu</t>
  </si>
  <si>
    <t>181688764</t>
  </si>
  <si>
    <t>Montáž chodníkového žulového obrubníku kotveného do mostní římsy s ložem z plastbetonu</t>
  </si>
  <si>
    <t>2*28,00"m"</t>
  </si>
  <si>
    <t>-908636960</t>
  </si>
  <si>
    <t>28,00"m"</t>
  </si>
  <si>
    <t>58380005</t>
  </si>
  <si>
    <t>obrubník kamenný přímý, žula, 20x25</t>
  </si>
  <si>
    <t>-426394065</t>
  </si>
  <si>
    <t>916331112</t>
  </si>
  <si>
    <t>Osazení zahradního obrubníku betonového do lože z betonu s boční opěrou</t>
  </si>
  <si>
    <t>-2050370798</t>
  </si>
  <si>
    <t>Osazení zahradního obrubníku betonového s ložem tl. od 50 do 100 mm z betonu prostého tř. C 12/15 s boční opěrou z betonu prostého tř. C 12/15</t>
  </si>
  <si>
    <t>2,00"m"</t>
  </si>
  <si>
    <t>59217006.a</t>
  </si>
  <si>
    <t>obrubník betonový parkový 25x8x25cm</t>
  </si>
  <si>
    <t>-1311681232</t>
  </si>
  <si>
    <t>2"m"</t>
  </si>
  <si>
    <t>931941142</t>
  </si>
  <si>
    <t>Osazení dilatačního mostního závěru podpovrchového - posun do 20 mm</t>
  </si>
  <si>
    <t>1622587278</t>
  </si>
  <si>
    <t>Osazení dilatačního mostního závěru podpovrchového, posun do 20 mm</t>
  </si>
  <si>
    <t>16,58*2</t>
  </si>
  <si>
    <t>913741142.R</t>
  </si>
  <si>
    <t>podpovrchový mostní závěr</t>
  </si>
  <si>
    <t>-404849866</t>
  </si>
  <si>
    <t>931994161</t>
  </si>
  <si>
    <t>Těsnění smrštitelných spár betonové konstrukce těsnicím pásem a polystyrenem</t>
  </si>
  <si>
    <t>-576323256</t>
  </si>
  <si>
    <t>Těsnění spáry betonové konstrukce pásy, profily, tmely pásem izolačním těsnicím a polystyrenem spáry smrštitelné</t>
  </si>
  <si>
    <t>"smršťovací spára" 16,58*2</t>
  </si>
  <si>
    <t>936171122.a</t>
  </si>
  <si>
    <t>D+M kotevní desky uchycené k výztuži</t>
  </si>
  <si>
    <t>-967904624</t>
  </si>
  <si>
    <t>Pro měřící bod bludných proudů, jiskřiště, vývody</t>
  </si>
  <si>
    <t>4"ks"</t>
  </si>
  <si>
    <t>936942211</t>
  </si>
  <si>
    <t>Zhotovení tabulky s letopočtem opravy mostu vložením šablony do bednění</t>
  </si>
  <si>
    <t>-1386946772</t>
  </si>
  <si>
    <t>Zhotovení tabulky s letopočtem opravy nebo větší údržby vložením šablony do bednění</t>
  </si>
  <si>
    <t>"letopočet a logo zhotovitele" 1</t>
  </si>
  <si>
    <t>948411111</t>
  </si>
  <si>
    <t>Zřízení podpěrné skruže dočasné kovové z věží výšky do 10 m</t>
  </si>
  <si>
    <t>-423430598</t>
  </si>
  <si>
    <t>Podpěrné skruže a podpěry dočasné kovové zřízení skruží z věží výšky do 10 m</t>
  </si>
  <si>
    <t>16,60*6,00*6,70+4,50*8,00*6,70</t>
  </si>
  <si>
    <t>948411211</t>
  </si>
  <si>
    <t>Odstranění podpěrné skruže dočasné kovové z věží výšky do 10 m</t>
  </si>
  <si>
    <t>-445913216</t>
  </si>
  <si>
    <t>Podpěrné skruže a podpěry dočasné kovové odstranění skruží z věží výšky do 10 m</t>
  </si>
  <si>
    <t>908,52"m3"</t>
  </si>
  <si>
    <t>948411911</t>
  </si>
  <si>
    <t>Měsíční nájemné podpěrné skruže dočasné kovové z věží výšky do 10 m</t>
  </si>
  <si>
    <t>-393590698</t>
  </si>
  <si>
    <t>Podpěrné skruže a podpěry dočasné kovové měsíční nájemné skruží z věží výšky do 10 m</t>
  </si>
  <si>
    <t>4*908,52"m3"</t>
  </si>
  <si>
    <t>963051111</t>
  </si>
  <si>
    <t>Bourání mostní nosné konstrukce z ŽB</t>
  </si>
  <si>
    <t>-126453859</t>
  </si>
  <si>
    <t>Bourání mostních konstrukcí nosných konstrukcí ze železového betonu</t>
  </si>
  <si>
    <t>"NK" 5,688*7,3+0,875*0,283*2+4,55*(0,3+0,4)*2</t>
  </si>
  <si>
    <t>"betonové prefabrikáty před a za mostem" 0,5*0,5*1*28+0,2*0,5*1*12*4</t>
  </si>
  <si>
    <t>"betonový kolektor" 0,80*0,30*0,70</t>
  </si>
  <si>
    <t>"sloupky zábradlí" 3*0,45*0,45*1,10</t>
  </si>
  <si>
    <t>966075212</t>
  </si>
  <si>
    <t>Demontáž částí ocelového zábradlí mostů přes 50 kg</t>
  </si>
  <si>
    <t>1160576727</t>
  </si>
  <si>
    <t>Demontáž částí ocelového zábradlí mostů svařovaného nebo šroubovaného, hmotnosti přes 50 kg</t>
  </si>
  <si>
    <t>14*7,34+27*7,34+2*27*5,91+2*17*3,10+2*8*3,10+10*7,34+5*2*7,34+10*2*5,91</t>
  </si>
  <si>
    <t>966076141</t>
  </si>
  <si>
    <t>Odstranění ocelového svodidla vcelku</t>
  </si>
  <si>
    <t>159089997</t>
  </si>
  <si>
    <t>Odstranění různých konstrukcí na mostech svodidla ocelového nebo svodidlového zábradlí nebo jejich částí na mostech betonových vcelku</t>
  </si>
  <si>
    <t>2*28</t>
  </si>
  <si>
    <t>977151125</t>
  </si>
  <si>
    <t>Jádrové vrty diamantovými korunkami do D 200 mm do stavebních materiálů</t>
  </si>
  <si>
    <t>1189994602</t>
  </si>
  <si>
    <t>Jádrové vrty diamantovými korunkami do stavebních materiálů (železobetonu, betonu, cihel, obkladů, dlažeb, kamene) průměru přes 180 do 200 mm</t>
  </si>
  <si>
    <t>2*1,40"m"</t>
  </si>
  <si>
    <t>977311111.b</t>
  </si>
  <si>
    <t>Řezání stávajících betonových kcí vyztužených hl do 250 mm</t>
  </si>
  <si>
    <t>1386304382</t>
  </si>
  <si>
    <t>"hl 20mm" 9*7,30</t>
  </si>
  <si>
    <t>985131111</t>
  </si>
  <si>
    <t>Očištění ploch stěn, rubu kleneb a podlah tlakovou vodou</t>
  </si>
  <si>
    <t>160425439</t>
  </si>
  <si>
    <t>(2*5,80*16,34+4*0,5*10,50*7,50)*0,20</t>
  </si>
  <si>
    <t>985231112</t>
  </si>
  <si>
    <t>Spárování zdiva aktivovanou maltou spára hl do 40 mm dl do 12 m/m2</t>
  </si>
  <si>
    <t>1096721639</t>
  </si>
  <si>
    <t>Spárování zdiva hloubky do 40 mm aktivovanou maltou délky spáry na 1 m2 upravované plochy přes 6 do 12 m</t>
  </si>
  <si>
    <t>931994142</t>
  </si>
  <si>
    <t>Těsnění dilatační spáry betonové konstrukce polyuretanovým tmelem do pl 4,0 cm2</t>
  </si>
  <si>
    <t>-554223682</t>
  </si>
  <si>
    <t>Těsnění spáry betonové konstrukce pásy, profily, tmely tmelem polyuretanovým spáry dilatační do 4,0 cm2</t>
  </si>
  <si>
    <t>"dilatační spáry římsy" 2*10,00</t>
  </si>
  <si>
    <t>985331215</t>
  </si>
  <si>
    <t>Dodatečné vlepování betonářské výztuže D 16 mm do chemické malty včetně vyvrtání otvoru</t>
  </si>
  <si>
    <t>-1044612418</t>
  </si>
  <si>
    <t>Dodatečné vlepování betonářské výztuže včetně vyvrtání a vyčištění otvoru chemickou maltou průměr výztuže 16 mm</t>
  </si>
  <si>
    <t>"římsy" 2*2*40"ks"*0,20</t>
  </si>
  <si>
    <t>"úložné prahy" 2*16"ks"*0,20</t>
  </si>
  <si>
    <t>13021015</t>
  </si>
  <si>
    <t>tyč ocelová žebírková jakost BSt 500S výztuž do betonu D 16mm</t>
  </si>
  <si>
    <t>-1466109121</t>
  </si>
  <si>
    <t>"římsy" 2*2*40"ks"*0,40</t>
  </si>
  <si>
    <t>"úložné prahy" 2*16"ks"*0,40</t>
  </si>
  <si>
    <t>76,80"m"*1,58"kg/m"/1000</t>
  </si>
  <si>
    <t>997211511.a</t>
  </si>
  <si>
    <t xml:space="preserve">Vodorovná doprava suti nebo vybouraných hmot suti se složením a hrubým urovnáním,   do vzdálenosti dle možností zhotovitele</t>
  </si>
  <si>
    <t>1422588440</t>
  </si>
  <si>
    <t>Vodorovná doprava suti nebo vybouraných hmot suti se složením a hrubým urovnáním, do vzdálenosti dle možností zhotovitele</t>
  </si>
  <si>
    <t>"mostní nosné kce ze ŽB" 146,458"t"</t>
  </si>
  <si>
    <t>"ocelové kce" 1,04"t"</t>
  </si>
  <si>
    <t>"svodidla" 3,024"t"</t>
  </si>
  <si>
    <t>-116611034</t>
  </si>
  <si>
    <t>"kamenivo" 35,77"t"</t>
  </si>
  <si>
    <t>"podkladní beton" 31,85"t"</t>
  </si>
  <si>
    <t>"frézovaný materiál" 45,489"t"</t>
  </si>
  <si>
    <t>633394313</t>
  </si>
  <si>
    <t>"kostky velké" 30,027"t"</t>
  </si>
  <si>
    <t>"obruby" 11,070"t"</t>
  </si>
  <si>
    <t>529109055</t>
  </si>
  <si>
    <t>997221825</t>
  </si>
  <si>
    <t>Poplatek za uložení na skládce (skládkovné) stavebního odpadu železobetonového kód odpadu 170 101</t>
  </si>
  <si>
    <t>-2089978561</t>
  </si>
  <si>
    <t>Poplatek za uložení stavebního odpadu na skládce (skládkovné) z armovaného betonu zatříděného do Katalogu odpadů pod kódem 170 101</t>
  </si>
  <si>
    <t>1067013148</t>
  </si>
  <si>
    <t>998212111</t>
  </si>
  <si>
    <t>Přesun hmot pro mosty zděné, monolitické betonové nebo ocelové v do 20 m</t>
  </si>
  <si>
    <t>962935137</t>
  </si>
  <si>
    <t>Přesun hmot pro mosty zděné, betonové monolitické, spřažené ocelobetonové nebo kovové vodorovná dopravní vzdálenost do 100 m výška mostu do 20 m</t>
  </si>
  <si>
    <t>998212191</t>
  </si>
  <si>
    <t>Příplatek k přesunu hmot pro mosty zděné nebo monolitické za zvětšený přesun do 1000 m</t>
  </si>
  <si>
    <t>-69968227</t>
  </si>
  <si>
    <t>Přesun hmot pro mosty zděné, betonové monolitické, spřažené ocelobetonové nebo kovové Příplatek k cenám za zvětšený přesun přes přes vymezenou největší dopravní vzdálenost do 1000 m</t>
  </si>
  <si>
    <t>711</t>
  </si>
  <si>
    <t>Izolace proti vodě, vlhkosti a plynům</t>
  </si>
  <si>
    <t>711121131</t>
  </si>
  <si>
    <t>Provedení izolace proti zemní vlhkosti vodorovné za horka nátěrem asfaltovým</t>
  </si>
  <si>
    <t>-1381432602</t>
  </si>
  <si>
    <t>Provedení izolace proti zemní vlhkosti natěradly a tmely za horka na ploše vodorovné V nátěrem asfaltovým</t>
  </si>
  <si>
    <t>((0,9*0,9-(0,5*0,5*3,14/4))+0,5*3,14*2,1)*26</t>
  </si>
  <si>
    <t>11161332.R</t>
  </si>
  <si>
    <t>asfalt stavebně-izolační</t>
  </si>
  <si>
    <t>-342644470</t>
  </si>
  <si>
    <t>((0,9*0,9-(0,5*0,5*3,14/4))+0,5*3,14*2,1)*26*(0,006 "kg/m2")</t>
  </si>
  <si>
    <t>711131811</t>
  </si>
  <si>
    <t>Odstranění izolace proti zemní vlhkosti vodorovné</t>
  </si>
  <si>
    <t>-1277131478</t>
  </si>
  <si>
    <t>Odstranění izolace proti zemní vlhkosti na ploše vodorovné V</t>
  </si>
  <si>
    <t>16,00*7,30</t>
  </si>
  <si>
    <t>711341564</t>
  </si>
  <si>
    <t>Provedení hydroizolace mostovek pásy přitavením NAIP</t>
  </si>
  <si>
    <t>583421424</t>
  </si>
  <si>
    <t>Provedení izolace mostovek pásy přitavením NAIP</t>
  </si>
  <si>
    <t>"NK pod vozovkou" 63</t>
  </si>
  <si>
    <t>"NK pod římsou" 56,269*2</t>
  </si>
  <si>
    <t>62852257</t>
  </si>
  <si>
    <t xml:space="preserve">pásy s modifikovaným asfaltem tl. 5,0 mm vložka polyesterové rouno minerální  jemnozrnný posyp</t>
  </si>
  <si>
    <t>1312991797</t>
  </si>
  <si>
    <t>"NK pod římsou" 56,269</t>
  </si>
  <si>
    <t>119,269*1,15 'Přepočtené koeficientem množství</t>
  </si>
  <si>
    <t>62856000.a</t>
  </si>
  <si>
    <t>pás asfaltovaný modifikovaný nosná vložka hliníková folie</t>
  </si>
  <si>
    <t>1963376625</t>
  </si>
  <si>
    <t>56,269*1,15 'Přepočtené koeficientem množství</t>
  </si>
  <si>
    <t>998711101</t>
  </si>
  <si>
    <t>Přesun hmot tonážní pro izolace proti vodě, vlhkosti a plynům v objektech výšky do 6 m</t>
  </si>
  <si>
    <t>-258166483</t>
  </si>
  <si>
    <t>Přesun hmot pro izolace proti vodě, vlhkosti a plynům stanovený z hmotnosti přesunovaného materiálu vodorovná dopravní vzdálenost do 50 m v objektech výšky do 6 m</t>
  </si>
  <si>
    <t>013254001.a</t>
  </si>
  <si>
    <t>1. hlavní mostní prohlídka</t>
  </si>
  <si>
    <t>111860684</t>
  </si>
  <si>
    <t>013254001.b</t>
  </si>
  <si>
    <t>Vypracování mostního listu vč. výpočtu zatížitelnosti</t>
  </si>
  <si>
    <t>1175669328</t>
  </si>
  <si>
    <t>02730000</t>
  </si>
  <si>
    <t>POMOC PRÁCE ZŘÍZ NEBO ZAJIŠŤ OCHRANU INŽENÝRSKÝCH SÍTÍ</t>
  </si>
  <si>
    <t>-245787742</t>
  </si>
  <si>
    <t>ochranu potrubí teplovodu a plynovodu při stavebních pracích</t>
  </si>
  <si>
    <t>011503000.a</t>
  </si>
  <si>
    <t>Monitoring - měření bludných proudů před a po stavbě včetně vypracování zpráv</t>
  </si>
  <si>
    <t>287740641</t>
  </si>
  <si>
    <t>SO 202 - Provizorní lávka pro kabely přes trať</t>
  </si>
  <si>
    <t xml:space="preserve">    767 - Konstrukce zámečnické</t>
  </si>
  <si>
    <t>113106192</t>
  </si>
  <si>
    <t>Rozebrání vozovek ze silničních dílců se spárami zalitými cementovou maltou strojně pl do 50 m2</t>
  </si>
  <si>
    <t>1709619773</t>
  </si>
  <si>
    <t>Rozebrání dlažeb a dílců vozovek a ploch s přemístěním hmot na skládku na vzdálenost do 3 m nebo s naložením na dopravní prostředek, s jakoukoliv výplní spár strojně ze silničních dílců jakýchkoliv rozměrů, s ložem z kameniva nebo živice se spárami zalitými cementovou maltou</t>
  </si>
  <si>
    <t>"silniční panely ve 3 vrstvách pod skruží" (3*3)*2*3</t>
  </si>
  <si>
    <t>-1802752127</t>
  </si>
  <si>
    <t>2"dny"*10"hod"</t>
  </si>
  <si>
    <t>-1071210795</t>
  </si>
  <si>
    <t>2"dny"</t>
  </si>
  <si>
    <t>122101101</t>
  </si>
  <si>
    <t>Odkopávky a prokopávky nezapažené v hornině tř. 1 a 2 objem do 100 m3</t>
  </si>
  <si>
    <t>1735900698</t>
  </si>
  <si>
    <t>Odkopávky a prokopávky nezapažené s přehozením výkopku na vzdálenost do 3 m nebo s naložením na dopravní prostředek v horninách tř. 1 a 2 do 100 m3</t>
  </si>
  <si>
    <t xml:space="preserve">"odkop pro opěry" </t>
  </si>
  <si>
    <t>"0" 2,07*2,8+0,75*3,43*0,75/2</t>
  </si>
  <si>
    <t>"4" 2,08*2,8+1,05*3,42*1,05</t>
  </si>
  <si>
    <t>14260492</t>
  </si>
  <si>
    <t>"doplnění ornice" 76,50"m2"*0,15</t>
  </si>
  <si>
    <t>131101201</t>
  </si>
  <si>
    <t>Hloubení jam zapažených v hornině tř. 1 a 2 objemu do 100 m3</t>
  </si>
  <si>
    <t>1938958166</t>
  </si>
  <si>
    <t>Hloubení zapažených jam a zářezů s urovnáním dna do předepsaného profilu a spádu v horninách tř. 1 a 2 do 100 m3</t>
  </si>
  <si>
    <t>"jámy pro pilíře"</t>
  </si>
  <si>
    <t>"2" 4,13*3</t>
  </si>
  <si>
    <t>"3" 2,39*3</t>
  </si>
  <si>
    <t>151711111</t>
  </si>
  <si>
    <t>Osazení zápor ocelových dl do 8 m</t>
  </si>
  <si>
    <t>2131734362</t>
  </si>
  <si>
    <t>Osazení ocelových zápor pro pažení hloubených vykopávek do předem provedených vrtů se zabetonováním spodního konce, s příp. nutným obsypem zápory pískem délky od 0 do 8 m</t>
  </si>
  <si>
    <t>6*(4,125+3,6)</t>
  </si>
  <si>
    <t>13010722</t>
  </si>
  <si>
    <t>ocel profilová IPN 200 jakost 11 375</t>
  </si>
  <si>
    <t>1929806411</t>
  </si>
  <si>
    <t>P</t>
  </si>
  <si>
    <t>Poznámka k položce:_x000d_
opotřebení, předpoklad koeficientu 0,5 ceny</t>
  </si>
  <si>
    <t>6*(4,125+3,6)*0,0263</t>
  </si>
  <si>
    <t>1,219*0,5 'Přepočtené koeficientem množství</t>
  </si>
  <si>
    <t>58932908.a</t>
  </si>
  <si>
    <t xml:space="preserve">beton C 20/25 </t>
  </si>
  <si>
    <t>402745755</t>
  </si>
  <si>
    <t>12*(3,14*0,12*0,12*1,0)</t>
  </si>
  <si>
    <t>151711131</t>
  </si>
  <si>
    <t>Vytažení zápor ocelových dl do 8 m</t>
  </si>
  <si>
    <t>-509828133</t>
  </si>
  <si>
    <t>Vytažení ocelových zápor pro pažení délky od 0 do 8 m</t>
  </si>
  <si>
    <t>151721111</t>
  </si>
  <si>
    <t>Zřízení pažení do ocelových zápor hl výkopu do 4 m s jeho následným odstraněním</t>
  </si>
  <si>
    <t>-1282114312</t>
  </si>
  <si>
    <t>Pažení do ocelových zápor bez ohledu na druh pažin, s odstraněním pažení, hloubky výkopu do 4 m</t>
  </si>
  <si>
    <t>3,15*2+2,4*3+1,3*2+1,8*3</t>
  </si>
  <si>
    <t>1053883453</t>
  </si>
  <si>
    <t>"zemina z vrtů" 46,35*(3,14*0,12*0,12)</t>
  </si>
  <si>
    <t>1012891547</t>
  </si>
  <si>
    <t>-1940351992</t>
  </si>
  <si>
    <t>"zemina z vrtů" 46,35*(3,14*0,12*0,12) *2"t/m3"</t>
  </si>
  <si>
    <t>-256664047</t>
  </si>
  <si>
    <t>"dle pol. č. 122101101" 16,356</t>
  </si>
  <si>
    <t>"dle pol. č. 131101201" 19,56</t>
  </si>
  <si>
    <t>181411132</t>
  </si>
  <si>
    <t>Založení parkového trávníku výsevem plochy do 1000 m2 ve svahu do 1:2</t>
  </si>
  <si>
    <t>-1341988792</t>
  </si>
  <si>
    <t>Založení trávníku na půdě předem připravené plochy do 1000 m2 výsevem včetně utažení parkového na svahu přes 1:5 do 1:2</t>
  </si>
  <si>
    <t>(14,2+14,7)*5</t>
  </si>
  <si>
    <t>-1055335865</t>
  </si>
  <si>
    <t>144,5*0,015</t>
  </si>
  <si>
    <t>182301122</t>
  </si>
  <si>
    <t>Rozprostření ornice pl do 500 m2 ve svahu přes 1:5 tl vrstvy do 150 mm</t>
  </si>
  <si>
    <t>1860621489</t>
  </si>
  <si>
    <t>Rozprostření a urovnání ornice ve svahu sklonu přes 1:5 při souvislé ploše do 500 m2, tl. vrstvy přes 100 do 150 mm</t>
  </si>
  <si>
    <t>(4+4,2+3,3+3,8)*5</t>
  </si>
  <si>
    <t>225511112</t>
  </si>
  <si>
    <t>Vrty maloprofilové jádrové D do 245 mm úklon do 45° hl do 25 m hor. I a II</t>
  </si>
  <si>
    <t>776338387</t>
  </si>
  <si>
    <t>Maloprofilové vrty jádrové průměru přes 195 do 245 mm do úklonu 45° v hl 0 až 25 m v hornině tř. I a II</t>
  </si>
  <si>
    <t>"pro záporové pažení" 46,35"m"</t>
  </si>
  <si>
    <t>275321117</t>
  </si>
  <si>
    <t>Základové patky a bloky mostních konstrukcí ze ŽB C 25/30</t>
  </si>
  <si>
    <t>-203440847</t>
  </si>
  <si>
    <t>Základové konstrukce z betonu železového patky a bloky ve výkopu nebo na hlavách pilot C 25/30</t>
  </si>
  <si>
    <t>(0,86+0,89)*2,8</t>
  </si>
  <si>
    <t>275354111</t>
  </si>
  <si>
    <t>Bednění základových patek - zřízení</t>
  </si>
  <si>
    <t>-2018008488</t>
  </si>
  <si>
    <t>Bednění základových konstrukcí patek a bloků zřízení</t>
  </si>
  <si>
    <t>(1,05+2,35+2,5+1,2)*2,8+0,86+0,89</t>
  </si>
  <si>
    <t>275354211</t>
  </si>
  <si>
    <t>Bednění základových patek - odstranění</t>
  </si>
  <si>
    <t>2048332775</t>
  </si>
  <si>
    <t>Bednění základových konstrukcí patek a bloků odstranění bednění</t>
  </si>
  <si>
    <t>275361116</t>
  </si>
  <si>
    <t>Výztuž základových patek a bloků z betonářské oceli 10 505</t>
  </si>
  <si>
    <t>-1559412813</t>
  </si>
  <si>
    <t>Výztuž základových konstrukcí patek a bloků z betonářské oceli 10 505 (R) nebo BSt 500</t>
  </si>
  <si>
    <t>4,9*0,15</t>
  </si>
  <si>
    <t>291111111</t>
  </si>
  <si>
    <t>Podklad pro zpevněné plochy z kameniva drceného 0 až 63 mm</t>
  </si>
  <si>
    <t>681915968</t>
  </si>
  <si>
    <t>Podklad pro zpevněné plochy s rozprostřením a s hutněním z kameniva drceného frakce 0 - 63 mm</t>
  </si>
  <si>
    <t>3*3*0,3*1,1</t>
  </si>
  <si>
    <t>291211111</t>
  </si>
  <si>
    <t>Zřízení plochy ze silničních panelů do lože tl 50 mm z kameniva</t>
  </si>
  <si>
    <t>-259698971</t>
  </si>
  <si>
    <t>Zřízení zpevněné plochy ze silničních panelů osazených do lože tl. 50 mm z kameniva</t>
  </si>
  <si>
    <t>(3*3)*2*3</t>
  </si>
  <si>
    <t>59381009</t>
  </si>
  <si>
    <t>panel silniční 300x100x15 cm</t>
  </si>
  <si>
    <t>-1039624528</t>
  </si>
  <si>
    <t>421951113</t>
  </si>
  <si>
    <t>Dřevěná mostovka z měkkých hranolů</t>
  </si>
  <si>
    <t>1430076943</t>
  </si>
  <si>
    <t>Dřevěné deskové mostní nosné konstrukce mostovka z hranolů měkkých</t>
  </si>
  <si>
    <t>"dřevěné hranoly na přichycení podlahy, 180x240 mm" 3*0,18*0,24*26,7</t>
  </si>
  <si>
    <t>"dřevěné hranoly skruží, 400x400 mm, d. 4 m, 8 ks" 0,4*0,4*4*8</t>
  </si>
  <si>
    <t>421953011</t>
  </si>
  <si>
    <t>Dřevěné mostní podlahy dočasné z fošen a hranolů - výroba</t>
  </si>
  <si>
    <t>1754180436</t>
  </si>
  <si>
    <t>Dřevěné mostní podlahy z fošen a hranolů dočasné výroba</t>
  </si>
  <si>
    <t>26,7*2</t>
  </si>
  <si>
    <t>421953112</t>
  </si>
  <si>
    <t>Dřevěné mostní podlahy dočasné z fošen a hranolů - montáž</t>
  </si>
  <si>
    <t>241456796</t>
  </si>
  <si>
    <t>Dřevěné mostní podlahy z fošen a hranolů dočasné montáž</t>
  </si>
  <si>
    <t>421953211</t>
  </si>
  <si>
    <t>Dřevěné mostní podlahy dočasné z fošen a hranolů - odstranění</t>
  </si>
  <si>
    <t>1979009014</t>
  </si>
  <si>
    <t>Dřevěné mostní podlahy z fošen a hranolů dočasné odstranění</t>
  </si>
  <si>
    <t>423174531</t>
  </si>
  <si>
    <t>Montáž spřažené OK s 2 nosníky s příčníky š do 2,4 m, v do 3,0 m most o více polích rozpětí do 13 m</t>
  </si>
  <si>
    <t>2033952085</t>
  </si>
  <si>
    <t>Montáž spřažené ocelové konstrukce s dvěma hlavními nosníky s příčníky šířky do 2,4 m, výšky do 3 m mostu o více polích, rozpětí pole do 13 m</t>
  </si>
  <si>
    <t>26,7*2*0,0907+2,08*18*0,0307</t>
  </si>
  <si>
    <t>13010762.R</t>
  </si>
  <si>
    <t>ocel profilová IPE 500 jakost 11 375</t>
  </si>
  <si>
    <t>1782224590</t>
  </si>
  <si>
    <t>26,7*2*0,0907</t>
  </si>
  <si>
    <t>13010756</t>
  </si>
  <si>
    <t>ocel profilová IPE 240 jakost 11 375</t>
  </si>
  <si>
    <t>-800067252</t>
  </si>
  <si>
    <t>2,08*18*0,0307</t>
  </si>
  <si>
    <t>13010756.a</t>
  </si>
  <si>
    <t>ocel P10x250</t>
  </si>
  <si>
    <t>1217847014</t>
  </si>
  <si>
    <t>P10x250</t>
  </si>
  <si>
    <t>"20*6*0,11=13,20m" 211,20"kg"/1000</t>
  </si>
  <si>
    <t>428992111</t>
  </si>
  <si>
    <t>Osazení mostního ložiska elastomerového zatížení do 400 kN</t>
  </si>
  <si>
    <t>-548559747</t>
  </si>
  <si>
    <t>428992199.R</t>
  </si>
  <si>
    <t>Elastomerové ložisko všesměrně posuvné, do 50 kN, vč. kotevních trnů</t>
  </si>
  <si>
    <t>-1981656622</t>
  </si>
  <si>
    <t>1092993705</t>
  </si>
  <si>
    <t>(11,78+13,46)*2,3</t>
  </si>
  <si>
    <t>113923323</t>
  </si>
  <si>
    <t>1486160943</t>
  </si>
  <si>
    <t>5"měsíců"*58,052</t>
  </si>
  <si>
    <t>961051111</t>
  </si>
  <si>
    <t>Bourání mostních základů z ŽB</t>
  </si>
  <si>
    <t>-1658388625</t>
  </si>
  <si>
    <t>Bourání mostních konstrukcí základů ze železového betonu</t>
  </si>
  <si>
    <t>963065511</t>
  </si>
  <si>
    <t>Bourání podlah z fošen nebo prken ze dřeva měkkého nosných konstrukcí</t>
  </si>
  <si>
    <t>-161275417</t>
  </si>
  <si>
    <t>Bourání mostních konstrukcí nosných konstrukcí dřevěných podlah z fošen nebo prken ze dřeva měkkého</t>
  </si>
  <si>
    <t>26,7*2*0,03</t>
  </si>
  <si>
    <t>963071112</t>
  </si>
  <si>
    <t>Demontáž ocelových prvků mostů šroubovaných nebo svařovaných přes 100 kg</t>
  </si>
  <si>
    <t>1569764487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</si>
  <si>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přes 100 kg</t>
  </si>
  <si>
    <t>5,993"t"*1000</t>
  </si>
  <si>
    <t>997013831</t>
  </si>
  <si>
    <t>Poplatek za uložení na skládce (skládkovné) stavebního odpadu směsného kód odpadu 170 904</t>
  </si>
  <si>
    <t>-1459198503</t>
  </si>
  <si>
    <t>Poplatek za uložení stavebního odpadu na skládce (skládkovné) směsného stavebního a demoličního zatříděného do Katalogu odpadů pod kódem 170 904</t>
  </si>
  <si>
    <t>"dřevo" 0,883"t"</t>
  </si>
  <si>
    <t>329053102</t>
  </si>
  <si>
    <t>"kce ze ŽB" 11,76"t"</t>
  </si>
  <si>
    <t>"ocelové kce" (5,993+1,28)"t"</t>
  </si>
  <si>
    <t>Vodorovná doprava vybouraných hmot do vzdálenosti dle možností zhotovitele</t>
  </si>
  <si>
    <t>933093000</t>
  </si>
  <si>
    <t>"silniční panely" 22,95"t"</t>
  </si>
  <si>
    <t>2098728873</t>
  </si>
  <si>
    <t>971110478</t>
  </si>
  <si>
    <t>-1568739260</t>
  </si>
  <si>
    <t>767</t>
  </si>
  <si>
    <t>Konstrukce zámečnické</t>
  </si>
  <si>
    <t>767161235</t>
  </si>
  <si>
    <t>Montáž zábradlí rovného z profilové oceli do ocelové konstrukce hmotnosti do 60 kg</t>
  </si>
  <si>
    <t>1708601182</t>
  </si>
  <si>
    <t>Montáž zábradlí rovného z profilové oceli na ocelovou konstrukci, hmotnosti 1 m zábradlí přes 45 do 60 kg</t>
  </si>
  <si>
    <t>15411140.a</t>
  </si>
  <si>
    <t>profil ocelový L ohýbaný rovnoramenný 65x65x6mm</t>
  </si>
  <si>
    <t>-1694560885</t>
  </si>
  <si>
    <t>26,7*3*2*0,00591</t>
  </si>
  <si>
    <t>13010432</t>
  </si>
  <si>
    <t>úhelník ocelový rovnostranný jakost 11 375 80x80x6mm</t>
  </si>
  <si>
    <t>-962246450</t>
  </si>
  <si>
    <t>1,203*2*20*0,00736</t>
  </si>
  <si>
    <t>13010359.a</t>
  </si>
  <si>
    <t>ocel pásová P2x50</t>
  </si>
  <si>
    <t>-4156711</t>
  </si>
  <si>
    <t>19,20"kg"/1000</t>
  </si>
  <si>
    <t>767161812</t>
  </si>
  <si>
    <t>Demontáž zábradlí rovného rozebíratelného hmotnosti 1m zábradlí přes 20 kg</t>
  </si>
  <si>
    <t>2091041001</t>
  </si>
  <si>
    <t>Demontáž zábradlí rovného rozebíratelný spoj hmotnosti 1 m zábradlí přes 20 kg</t>
  </si>
  <si>
    <t>998767101</t>
  </si>
  <si>
    <t>Přesun hmot tonážní pro zámečnické konstrukce v objektech v do 6 m</t>
  </si>
  <si>
    <t>608194684</t>
  </si>
  <si>
    <t>Přesun hmot pro zámečnické konstrukce stanovený z hmotnosti přesunovaného materiálu vodorovná dopravní vzdálenost do 50 m v objektech výšky do 6 m</t>
  </si>
  <si>
    <t>-1017133264</t>
  </si>
  <si>
    <t>SO 301 - Dešťová kanalizace</t>
  </si>
  <si>
    <t xml:space="preserve">    8 - Trubní vedení</t>
  </si>
  <si>
    <t>115001103</t>
  </si>
  <si>
    <t>Převedení vody potrubím DN do 250</t>
  </si>
  <si>
    <t>1137095829</t>
  </si>
  <si>
    <t>Převedení vody potrubím průměru DN přes 150 do 250</t>
  </si>
  <si>
    <t>"předpoklad 50% z trasy" (258,00+22,80)"m"*0,50</t>
  </si>
  <si>
    <t>816162444</t>
  </si>
  <si>
    <t>"předpoklad 60 dní, čerpání 12h/den" 60*12</t>
  </si>
  <si>
    <t>46434900</t>
  </si>
  <si>
    <t>"předpoklad 60 dní" 60"dní</t>
  </si>
  <si>
    <t>119001401</t>
  </si>
  <si>
    <t>Dočasné zajištění potrubí ocelového nebo litinového DN do 200</t>
  </si>
  <si>
    <t>1173865020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</si>
  <si>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</si>
  <si>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 xml:space="preserve">"dle podélného profilu - plynovod DN50"  2"ks"*1,30"m"</t>
  </si>
  <si>
    <t>"dle podélného profilu - plynovod DN150" 1"ks"*1,30"m"</t>
  </si>
  <si>
    <t>"dle podélného profilu - vodovod přípojky" 2"ks"*1,30"m"</t>
  </si>
  <si>
    <t>"dle podélného profilu - vodovod DN100" 1"ks"*1,30"m"</t>
  </si>
  <si>
    <t>"dle podélného profilu - vodovod DN200" 1"ks"*1,50"m"</t>
  </si>
  <si>
    <t>119001402</t>
  </si>
  <si>
    <t>Dočasné zajištění potrubí ocelového nebo litinového DN do 500</t>
  </si>
  <si>
    <t>953542571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</si>
  <si>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přes 200 do 500</t>
  </si>
  <si>
    <t xml:space="preserve">"dle podélného profilu - plynovod DN500" 1"ks"*1,50"m" </t>
  </si>
  <si>
    <t xml:space="preserve">"dle podélného profilu - vodovod DN500" 2"ks"*1,30"m" </t>
  </si>
  <si>
    <t>119001411</t>
  </si>
  <si>
    <t>Dočasné zajištění potrubí betonového, ŽB nebo kameninového DN do 200</t>
  </si>
  <si>
    <t>1930618889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</si>
  <si>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</si>
  <si>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 xml:space="preserve">"dle podélného profilu - kanalizace DN200"  1"ks"*1,30"m"</t>
  </si>
  <si>
    <t>119001421</t>
  </si>
  <si>
    <t>Dočasné zajištění kabelů a kabelových tratí ze 3 volně ložených kabelů</t>
  </si>
  <si>
    <t>929587133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</si>
  <si>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</si>
  <si>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"dle podélného profilu - el kabel" 2"ks"*1,50"m"+1"ks"*1,30"m"</t>
  </si>
  <si>
    <t>-170239526</t>
  </si>
  <si>
    <t>"Plynovod DN50" (1,58*1,08 - 3,14*0,04*0,04)*(2"ks"*1,30"m")</t>
  </si>
  <si>
    <t>"Plynovod DN150" (1,67*1,17 - 3,14*0,085*0,085)*(1"ks"*1,30"m")</t>
  </si>
  <si>
    <t>"Plynovod DN500" (2,03*1,53 - 3,14*0,265*0,265)*(1"ks"*1,50"m")</t>
  </si>
  <si>
    <t>"vodovod - přípojky" (1,55*1,05)*(2"ks"*1,30"m")</t>
  </si>
  <si>
    <t>"vodovod DN100" (1,62*1,12 - 3,14*0,06*0,06)*(1"ks"*1,30"m")</t>
  </si>
  <si>
    <t>"vodovod DN200" (1,72*1,22 - 3,14*0,11*0,11)*(1"ks"*1,50"m")</t>
  </si>
  <si>
    <t>"vodovod DN500" (2,03*1,53 - 3,14*0,265*0,265)*(2"ks"*1,30"m")</t>
  </si>
  <si>
    <t>"kanalizace DN200" (1,74*1,24 - 3,14*0,12*0,12)*(1"ks"*1,30"m")</t>
  </si>
  <si>
    <t>"el. kabel" (1,50*1,00)*( 2"ks"*1,50"m"+1"ks"*1,30"m")</t>
  </si>
  <si>
    <t>131201203</t>
  </si>
  <si>
    <t>Hloubení jam zapažených v hornině tř. 3 objemu do 5000 m3</t>
  </si>
  <si>
    <t>-1368228025</t>
  </si>
  <si>
    <t>Hloubení zapažených jam a zářezů s urovnáním dna do předepsaného profilu a spádu v hornině tř. 3 přes 1 000 do 5 000 m3</t>
  </si>
  <si>
    <t>"výkop pro RN" 25,47*5,70*3,60 + 1,90"m2"*5,70</t>
  </si>
  <si>
    <t xml:space="preserve">"kolem RN-drenáž" 60,00*0,30*0,20 </t>
  </si>
  <si>
    <t>"odpočet zpevněných ploch"</t>
  </si>
  <si>
    <t>"komunikace tl. 0,51m" -(25,47*5,70)*0,51</t>
  </si>
  <si>
    <t>Mezisoučet</t>
  </si>
  <si>
    <t>"Z toho v tř. 3 uvažováno 90%" 463,033"m3"*0,9</t>
  </si>
  <si>
    <t>131201209</t>
  </si>
  <si>
    <t>Příplatek za lepivost u hloubení jam zapažených v hornině tř. 3</t>
  </si>
  <si>
    <t>661216586</t>
  </si>
  <si>
    <t>Hloubení zapažených jam a zářezů s urovnáním dna do předepsaného profilu a spádu Příplatek k cenám za lepivost horniny tř. 3</t>
  </si>
  <si>
    <t>"Dle hloubení jam v tř.3 - předpoklad 30%" 0,30*416,730"m3"</t>
  </si>
  <si>
    <t>131301203</t>
  </si>
  <si>
    <t>Hloubení jam zapažených v hornině tř. 4 objemu do 5000 m3</t>
  </si>
  <si>
    <t>773737567</t>
  </si>
  <si>
    <t>Hloubení zapažených jam a zářezů s urovnáním dna do předepsaného profilu a spádu v hornině tř. 4 přes 1 000 do 5 000 m3</t>
  </si>
  <si>
    <t>"Celkový výkop dle hloubení jam v tř.3, v tř 4 předpoklad 10%" 0,1*463,033"m3"</t>
  </si>
  <si>
    <t>131301209</t>
  </si>
  <si>
    <t>Příplatek za lepivost u hloubení jam zapažených v hornině tř. 4</t>
  </si>
  <si>
    <t>1458725547</t>
  </si>
  <si>
    <t>Hloubení zapažených jam a zářezů s urovnáním dna do předepsaného profilu a spádu Příplatek k cenám za lepivost horniny tř. 4</t>
  </si>
  <si>
    <t>"Dle hloubení jam v tř.4 - předpoklad 30%" 0,30*46,303"m3"</t>
  </si>
  <si>
    <t>132201203</t>
  </si>
  <si>
    <t>Hloubení rýh š do 2000 mm v hornině tř. 3 objemu do 5000 m3</t>
  </si>
  <si>
    <t>2142364896</t>
  </si>
  <si>
    <t>Hloubení zapažených i nezapažených rýh šířky přes 600 do 2 000 mm s urovnáním dna do předepsaného profilu a spádu v hornině tř. 3 přes 1 000 do 5 000 m3</t>
  </si>
  <si>
    <t>stoka KAM DN400</t>
  </si>
  <si>
    <t>"km 0,00000-0,01410" 14,10*(3,39+3,63)*0,5*1,49</t>
  </si>
  <si>
    <t>"0,01410-0,02277" 8,67*(3,63+3,44)*0,5*1,49</t>
  </si>
  <si>
    <t>KAM DN300</t>
  </si>
  <si>
    <t>"0,04517-0,05363" 8,46*(3,03+2,91)*0,5*1,26</t>
  </si>
  <si>
    <t>"0,05363-0,07361" 19,98*(2,91+2,69)*0,5*1,26</t>
  </si>
  <si>
    <t>"0,07361-0,10862" 35,01*(2,69+2,45)*0,5*1,26</t>
  </si>
  <si>
    <t>"0,10862-0,22298" 114,36*(2,45+1,82)*0,5*1,26</t>
  </si>
  <si>
    <t>"0,22298-0,30317" 80,19*(1,82+1,73)*0,5*1,26</t>
  </si>
  <si>
    <t>"rozšíření pro šachty" 1,60*(1,60-1,49)*(3,63)+1,60*(1,60-1,26)*(2,91+2,69+2,45+2,19+2,12+1,95+1,82+1,70+1,71+1,73)</t>
  </si>
  <si>
    <t>"prohloubení pro šachty" 11"ks"*(1,60*1,60*0,30)</t>
  </si>
  <si>
    <t>"přípojky PP DN200+UV" (113,50+13*1,00)*1,40*1,15</t>
  </si>
  <si>
    <t>"v rýze-trativod" 100,00*0,30*0,20</t>
  </si>
  <si>
    <t>Odpočet vybourané vozovky a chodníků</t>
  </si>
  <si>
    <t>"chodník tl. 0,24m" -(113,50*0,35*1,15)*0,24</t>
  </si>
  <si>
    <t>"Městská komunikace asfaltová tl. 0,51m" -(113,50*0,65*1,15+258,00*1,26+22,10*1,49)*0,51</t>
  </si>
  <si>
    <t>"Z toho v tř. 3 uvažováno 90%" 815,415"m3"*0,9</t>
  </si>
  <si>
    <t>132201209</t>
  </si>
  <si>
    <t>Příplatek za lepivost k hloubení rýh š do 2000 mm v hornině tř. 3</t>
  </si>
  <si>
    <t>1474839635</t>
  </si>
  <si>
    <t>Hloubení zapažených i nezapažených rýh šířky přes 600 do 2 000 mm s urovnáním dna do předepsaného profilu a spádu v hornině tř. 3 Příplatek k cenám za lepivost horniny tř. 3</t>
  </si>
  <si>
    <t>"Dle hloubení rýh v tř.3 - předpoklad 30%" 0,30*733,874"m3"</t>
  </si>
  <si>
    <t>132301203</t>
  </si>
  <si>
    <t>Hloubení rýh š do 2000 mm v hornině tř. 4 objemu do 5000 m3</t>
  </si>
  <si>
    <t>1036346573</t>
  </si>
  <si>
    <t>Hloubení zapažených i nezapažených rýh šířky přes 600 do 2 000 mm s urovnáním dna do předepsaného profilu a spádu v hornině tř. 4 přes 1 000 do 5 000 m3</t>
  </si>
  <si>
    <t>"Celkový výkop dle hloubení rýh v tř.3, v tř 4 předpoklad 10%" 0,1*815,415"m3"</t>
  </si>
  <si>
    <t>132301209</t>
  </si>
  <si>
    <t>Příplatek za lepivost k hloubení rýh š do 2000 mm v hornině tř. 4</t>
  </si>
  <si>
    <t>1933363520</t>
  </si>
  <si>
    <t>Hloubení zapažených i nezapažených rýh šířky přes 600 do 2 000 mm s urovnáním dna do předepsaného profilu a spádu v hornině tř. 4 Příplatek k cenám za lepivost horniny tř. 4</t>
  </si>
  <si>
    <t>"Dle hloubení rýh v tř.4 - předpoklad 30%" 0,30*81,542"m3"</t>
  </si>
  <si>
    <t>151101101</t>
  </si>
  <si>
    <t>Zřízení příložného pažení a rozepření stěn rýh hl do 2 m</t>
  </si>
  <si>
    <t>-1772953876</t>
  </si>
  <si>
    <t>Zřízení pažení a rozepření stěn rýh pro podzemní vedení pro všechny šířky rýhy příložné pro jakoukoliv mezerovitost, hloubky do 2 m</t>
  </si>
  <si>
    <t>"0,16424-0,22298" 58,74*(2,12+1,82)*0,5*2</t>
  </si>
  <si>
    <t>"0,22298-0,30317" 80,19*(1,82+1,73)*0,5*2</t>
  </si>
  <si>
    <t>"přípojky PP DN200+UV" (113,50+13*1,00)*1,40*2</t>
  </si>
  <si>
    <t>151101102</t>
  </si>
  <si>
    <t>Zřízení příložného pažení a rozepření stěn rýh hl do 4 m</t>
  </si>
  <si>
    <t>-913576826</t>
  </si>
  <si>
    <t>Zřízení pažení a rozepření stěn rýh pro podzemní vedení pro všechny šířky rýhy příložné pro jakoukoliv mezerovitost, hloubky do 4 m</t>
  </si>
  <si>
    <t>"km 0,00000-0,01410" 14,10*(3,39+3,63)*0,5*2</t>
  </si>
  <si>
    <t>"0,01410-0,02277" 8,67*(3,63+3,44)*0,5*2</t>
  </si>
  <si>
    <t>"0,04517-0,05363" 8,46*(3,03+2,91)*0,5*2</t>
  </si>
  <si>
    <t>"0,05363-0,07361" 19,98*(2,91+2,69)*0,5*2</t>
  </si>
  <si>
    <t>"0,07361-0,10862" 35,01*(2,69+2,45)*0,5*2</t>
  </si>
  <si>
    <t>"0,10862-0,16424" 55,62*(2,45+2,12)*0,5*2</t>
  </si>
  <si>
    <t>151101111</t>
  </si>
  <si>
    <t>Odstranění příložného pažení a rozepření stěn rýh hl do 2 m</t>
  </si>
  <si>
    <t>-37757260</t>
  </si>
  <si>
    <t>Odstranění pažení a rozepření stěn rýh pro podzemní vedení s uložením materiálu na vzdálenost do 3 m od kraje výkopu příložné, hloubky do 2 m</t>
  </si>
  <si>
    <t xml:space="preserve">"Dle zřízení příložného pažení do hl.  2m" 870,311"m2"</t>
  </si>
  <si>
    <t>151101112</t>
  </si>
  <si>
    <t>Odstranění příložného pažení a rozepření stěn rýh hl do 4 m</t>
  </si>
  <si>
    <t>-957993664</t>
  </si>
  <si>
    <t>Odstranění pažení a rozepření stěn rýh pro podzemní vedení s uložením materiálu na vzdálenost do 3 m od kraje výkopu příložné, hloubky přes 2 do 4 m</t>
  </si>
  <si>
    <t xml:space="preserve">"Dle zřízení příložného pažení do hl.  4m" 756,553"m2"</t>
  </si>
  <si>
    <t>-77193802</t>
  </si>
  <si>
    <t>"HEB 140" 374,48"m"</t>
  </si>
  <si>
    <t>13010974</t>
  </si>
  <si>
    <t>ocel profilová HE-B 140 jakost 11 375</t>
  </si>
  <si>
    <t>-1970907855</t>
  </si>
  <si>
    <t>"HEB 140" 374,48"m"*33,70"kg/m"/1000</t>
  </si>
  <si>
    <t>-1124059969</t>
  </si>
  <si>
    <t>7,02"m3"</t>
  </si>
  <si>
    <t>-106243083</t>
  </si>
  <si>
    <t>"dle osazení zápor" 374,48"m"</t>
  </si>
  <si>
    <t>151712111.a</t>
  </si>
  <si>
    <t>Převázka ocelová pro kotvení záporového pažení - zřízení a odstranění</t>
  </si>
  <si>
    <t>2116314714</t>
  </si>
  <si>
    <t>"převázky UPE220" 5,50"t"</t>
  </si>
  <si>
    <t>"rozepření rohů UPN220" 3,10"t"</t>
  </si>
  <si>
    <t>-1476306490</t>
  </si>
  <si>
    <t>"výdřeva" 62,40*3,60</t>
  </si>
  <si>
    <t>161101101</t>
  </si>
  <si>
    <t>Svislé přemístění výkopku z horniny tř. 1 až 4 hl výkopu do 2,5 m</t>
  </si>
  <si>
    <t>1122879394</t>
  </si>
  <si>
    <t>Svislé přemístění výkopku bez naložení do dopravní nádoby avšak s vyprázdněním dopravní nádoby na hromadu nebo do dopravního prostředku z horniny tř. 1 až 4, při hloubce výkopu přes 1 do 2,5 m</t>
  </si>
  <si>
    <t>"kubatury dle hloubení rýh" (307,64+179,345+203,665)"m3"</t>
  </si>
  <si>
    <t>161101102</t>
  </si>
  <si>
    <t>Svislé přemístění výkopku z horniny tř. 1 až 4 hl výkopu do 4 m</t>
  </si>
  <si>
    <t>2034137233</t>
  </si>
  <si>
    <t>Svislé přemístění výkopku bez naložení do dopravní nádoby avšak s vyprázdněním dopravní nádoby na hromadu nebo do dopravního prostředku z horniny tř. 1 až 4, při hloubce výkopu přes 2,5 do 4 m</t>
  </si>
  <si>
    <t>"100% výkopu strojního" (463,033+815,415)"m3"</t>
  </si>
  <si>
    <t>"dle svislý přesun v tř. 1-4 do 2,5m" -690,650"m3"</t>
  </si>
  <si>
    <t>162301101</t>
  </si>
  <si>
    <t>Vodorovné přemístění do 500 m výkopku/sypaniny z horniny tř. 1 až 4</t>
  </si>
  <si>
    <t>1264758628</t>
  </si>
  <si>
    <t>Vodorovné přemístění výkopku nebo sypaniny po suchu na obvyklém dopravním prostředku, bez naložení výkopku, avšak se složením bez rozhrnutí z horniny tř. 1 až 4 na vzdálenost přes 50 do 500 m</t>
  </si>
  <si>
    <t>dovoz z mezideponie</t>
  </si>
  <si>
    <t>"obsyp" 199,531"m3"</t>
  </si>
  <si>
    <t>"lože" (13,053+14,994)"m3"</t>
  </si>
  <si>
    <t>"zásyp nakupovaný" 658,555"m3"</t>
  </si>
  <si>
    <t>-1503515838</t>
  </si>
  <si>
    <t xml:space="preserve">"Zemina vytěžená na skládku" (463,033+815,415)"m3" </t>
  </si>
  <si>
    <t>"z vrtů pro záporové pažení" 374,48"m"*(3,14*0,12*0,12)</t>
  </si>
  <si>
    <t>167101102</t>
  </si>
  <si>
    <t>Nakládání výkopku z hornin tř. 1 až 4 přes 100 m3</t>
  </si>
  <si>
    <t>-1339342938</t>
  </si>
  <si>
    <t>Nakládání, skládání a překládání neulehlého výkopku nebo sypaniny nakládání, množství přes 100 m3, z hornin tř. 1 až 4</t>
  </si>
  <si>
    <t>-2144159476</t>
  </si>
  <si>
    <t>-1863000905</t>
  </si>
  <si>
    <t xml:space="preserve">"celkový výkop" (463,033+815,415)"m3" </t>
  </si>
  <si>
    <t>"předpoklad 1800kg/m3" 1295,380"m3"*1,80</t>
  </si>
  <si>
    <t>-918947121</t>
  </si>
  <si>
    <t>Vytlačená kubatura</t>
  </si>
  <si>
    <t>"obsyp potrubí" -199,531"m3"</t>
  </si>
  <si>
    <t>"obetonování" -43,377"m3"</t>
  </si>
  <si>
    <t>"podkladní lože-štěrk" -13,053"m3"</t>
  </si>
  <si>
    <t>"podkladní lože-beton (sedlo)" -52,245"m3"</t>
  </si>
  <si>
    <t>"KAM DN300" -258,00*(3,14*0,18*0,18)</t>
  </si>
  <si>
    <t xml:space="preserve">"KAM DN400" -22,80*(3,14*0,245*0,245)  </t>
  </si>
  <si>
    <t xml:space="preserve">"plast PP DN200" -118,00*(3,14*0,11*0,11)  </t>
  </si>
  <si>
    <t>"šachty" -22,04*(3,14*0,60*0,60)</t>
  </si>
  <si>
    <t>"RN vč podkladních vrstev" -64,55"m2"*3,90</t>
  </si>
  <si>
    <t>583336980</t>
  </si>
  <si>
    <t>kamenivo těžené hrubé frakce 32/63</t>
  </si>
  <si>
    <t>-1407658609</t>
  </si>
  <si>
    <t>"nakupovaný materiál pro zásyp - 100%, předpoklad 1800kg/m3" 658,555"m3"*1,0*1,8</t>
  </si>
  <si>
    <t>175151101</t>
  </si>
  <si>
    <t>Obsypání potrubí strojně sypaninou bez prohození, uloženou do 3 m</t>
  </si>
  <si>
    <t>557128503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</si>
  <si>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</si>
  <si>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 xml:space="preserve">"plast PP DN200" 113,50*1,15*0,52 - 113,50*(3,14*0,11*0,11)  </t>
  </si>
  <si>
    <t xml:space="preserve">"KAM DN300-sedlo" (258,00-80,20)*1,26*0,76 - (258,00-80,20)*(3,14*0,18*0,18)  - "sedlo" (258,00-80,20)*0,202"m2"</t>
  </si>
  <si>
    <t xml:space="preserve">"KAM DN400-sedlo" 22,80*1,49*0,89 - 22,80*(3,14*0,245*0,245)  - "sedlo" 22,80*0,273"m2"</t>
  </si>
  <si>
    <t>58337344</t>
  </si>
  <si>
    <t>štěrkopísek frakce 0-32</t>
  </si>
  <si>
    <t>-1477388153</t>
  </si>
  <si>
    <t>199,531*1,8 "Přepočtené koeficientem množství</t>
  </si>
  <si>
    <t>212752212</t>
  </si>
  <si>
    <t>Trativod z drenážních trubek plastových flexibilních D do 100 mm včetně lože otevřený výkop</t>
  </si>
  <si>
    <t>-871593003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</si>
  <si>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</si>
  <si>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 xml:space="preserve">"kolem RN" 60,00"m" </t>
  </si>
  <si>
    <t>"v rýze" 100,00"m"</t>
  </si>
  <si>
    <t>224511112</t>
  </si>
  <si>
    <t>Vrty maloprofilové D do 245 mm úklon do 45° hl do 25 m hor. I a II</t>
  </si>
  <si>
    <t>-475958861</t>
  </si>
  <si>
    <t>Maloprofilové vrty průběžným sacím vrtáním průměru přes 195 do 245 mm do úklonu 45° v hl 0 až 25 m v hornině tř. I a II</t>
  </si>
  <si>
    <t>"pro záporové pažení" 374,48"m"</t>
  </si>
  <si>
    <t>358315114</t>
  </si>
  <si>
    <t>Bourání šachty, stoky kompletní nebo otvorů z prostého betonu plochy do 4 m2</t>
  </si>
  <si>
    <t>-441903216</t>
  </si>
  <si>
    <t>Bourání šachty, stoky kompletní nebo vybourání otvorů průřezové plochy do 4 m2 ve stokách ze zdiva z prostého betonu</t>
  </si>
  <si>
    <t>"vybourání stávající stoky BE DN200" 15,00*(3,14*0,13*0,13-3,14*0,10*0,10)</t>
  </si>
  <si>
    <t>3593000R</t>
  </si>
  <si>
    <t>Výplňové vrstvy z cementopopílkové emulze otevřený výkop</t>
  </si>
  <si>
    <t>1841765072</t>
  </si>
  <si>
    <t>"výplň potrubí DN200" 6"ks"*1,00*(3,14*0,10*0,10)</t>
  </si>
  <si>
    <t>359901211</t>
  </si>
  <si>
    <t>Monitoring stoky jakékoli výšky na nové kanalizaci</t>
  </si>
  <si>
    <t>-1121851837</t>
  </si>
  <si>
    <t>Monitoring stok (kamerový systém) jakékoli výšky nová kanalizace</t>
  </si>
  <si>
    <t>"nová stoka" (258,00+22,80)"m"</t>
  </si>
  <si>
    <t>"přípojky" 118,00"m"</t>
  </si>
  <si>
    <t>386110101.a</t>
  </si>
  <si>
    <t>D+M retenční nádrže o objemu 113,00m3 - kompletní provedení</t>
  </si>
  <si>
    <t>1750278978</t>
  </si>
  <si>
    <t>1"ks"</t>
  </si>
  <si>
    <t>451572111</t>
  </si>
  <si>
    <t>Lože pod potrubí otevřený výkop z kameniva drobného těženého</t>
  </si>
  <si>
    <t>-1830600679</t>
  </si>
  <si>
    <t>Lože pod potrubí, stoky a drobné objekty v otevřeném výkopu z kameniva drobného těženého 0 až 4 mm</t>
  </si>
  <si>
    <t>"plast PP DN200" 113,50*1,15*0,10</t>
  </si>
  <si>
    <t>451572111.a</t>
  </si>
  <si>
    <t>Lože pod potrubí, stoky a drobné objekty v otevřeném výkopu z kameniva drobného těženého 4 až 8 mm</t>
  </si>
  <si>
    <t>-632617675</t>
  </si>
  <si>
    <t>"pod RN" 23,80*4,20*0,15</t>
  </si>
  <si>
    <t>452112111</t>
  </si>
  <si>
    <t>Osazení betonových prstenců nebo rámů v do 100 mm</t>
  </si>
  <si>
    <t>-1069738742</t>
  </si>
  <si>
    <t>Osazení betonových dílců prstenců nebo rámů pod poklopy a mříže, výšky do 100 mm</t>
  </si>
  <si>
    <t>(6+2+2+2)"ks"</t>
  </si>
  <si>
    <t>592241750.A</t>
  </si>
  <si>
    <t>prstenec betonový vyrovnávací 62,5x4x12 cm</t>
  </si>
  <si>
    <t>-29017267</t>
  </si>
  <si>
    <t>6"ks"</t>
  </si>
  <si>
    <t>592241750.b</t>
  </si>
  <si>
    <t>prstenec betonový vyrovnávací 62,5x6x12 cm</t>
  </si>
  <si>
    <t>1985329706</t>
  </si>
  <si>
    <t>2"ks"</t>
  </si>
  <si>
    <t>59224176</t>
  </si>
  <si>
    <t>prstenec šachtový vyrovnávací betonový 625x120x80mm</t>
  </si>
  <si>
    <t>-561919702</t>
  </si>
  <si>
    <t>59224176.a</t>
  </si>
  <si>
    <t>prstenec betonový vyrovnávací 62,5x10x12 cm</t>
  </si>
  <si>
    <t>995928020</t>
  </si>
  <si>
    <t>452112121</t>
  </si>
  <si>
    <t>Osazení betonových prstenců nebo rámů v do 200 mm</t>
  </si>
  <si>
    <t>1781350875</t>
  </si>
  <si>
    <t>Osazení betonových dílců prstenců nebo rámů pod poklopy a mříže, výšky přes 100 do 200 mm</t>
  </si>
  <si>
    <t>10"ks"</t>
  </si>
  <si>
    <t>592241380.A</t>
  </si>
  <si>
    <t>prstenec betonový vyrovnávací 62,5x12x12 cm</t>
  </si>
  <si>
    <t>-1815916051</t>
  </si>
  <si>
    <t>452311131</t>
  </si>
  <si>
    <t>Podkladní desky z betonu prostého tř. C 12/15 otevřený výkop</t>
  </si>
  <si>
    <t>140473775</t>
  </si>
  <si>
    <t>Podkladní a zajišťovací konstrukce z betonu prostého v otevřeném výkopu desky pod potrubí, stoky a drobné objekty z betonu tř. C 12/15</t>
  </si>
  <si>
    <t>"podkladní deska pod šachty" 11"ks"*(1,60*1,60*0,10)</t>
  </si>
  <si>
    <t>452311141</t>
  </si>
  <si>
    <t>Podkladní desky z betonu prostého tř. C 16/20 otevřený výkop</t>
  </si>
  <si>
    <t>-1272414030</t>
  </si>
  <si>
    <t>Podkladní a zajišťovací konstrukce z betonu prostého v otevřeném výkopu desky pod potrubí, stoky a drobné objekty z betonu tř. C 16/20</t>
  </si>
  <si>
    <t>"pod RN" 3,90"m2"*4,20</t>
  </si>
  <si>
    <t>452312131</t>
  </si>
  <si>
    <t>Sedlové lože z betonu prostého tř. C 12/15 otevřený výkop</t>
  </si>
  <si>
    <t>-1839143891</t>
  </si>
  <si>
    <t>Podkladní a zajišťovací konstrukce z betonu prostého v otevřeném výkopu sedlové lože pod potrubí z betonu tř. C 12/15</t>
  </si>
  <si>
    <t>"KAM DN300-sedlo" (258,00-80,20)*0,202"m2"</t>
  </si>
  <si>
    <t>"KAM DN300-obetonování" 80,20*1,26*0,10</t>
  </si>
  <si>
    <t>"KAM DN400" 22,80*0,273"m2"</t>
  </si>
  <si>
    <t>452351101</t>
  </si>
  <si>
    <t>Bednění podkladních desek nebo bloků nebo sedlového lože otevřený výkop</t>
  </si>
  <si>
    <t>1591609380</t>
  </si>
  <si>
    <t>Bednění podkladních a zajišťovacích konstrukcí v otevřeném výkopu desek nebo sedlových loží pod potrubí, stoky a drobné objekty</t>
  </si>
  <si>
    <t>"podkladní deska pod šachty" 11"ks"*(4*1,60*0,10)</t>
  </si>
  <si>
    <t>"pod RN" (4,20*2+3,90"m2"*2)*0,15+0,40*4,20</t>
  </si>
  <si>
    <t>Trubní vedení</t>
  </si>
  <si>
    <t>831352121</t>
  </si>
  <si>
    <t>Montáž potrubí z trub kameninových hrdlových s integrovaným těsněním výkop sklon do 20 % DN 200</t>
  </si>
  <si>
    <t>1165227121</t>
  </si>
  <si>
    <t>Montáž potrubí z trub kameninových hrdlových s integrovaným těsněním v otevřeném výkopu ve sklonu do 20 % DN 200</t>
  </si>
  <si>
    <t>"Kanalizační přípojky-napojení na hl řad" 4"ks"*1,00"m"</t>
  </si>
  <si>
    <t>59710633</t>
  </si>
  <si>
    <t>trouba kameninová glazovaná DN 200mm L1,00m spojovací systém F</t>
  </si>
  <si>
    <t>497364186</t>
  </si>
  <si>
    <t>4"ks"*1,00"m"</t>
  </si>
  <si>
    <t>4*1,015 "Přepočtené koeficientem množství</t>
  </si>
  <si>
    <t>831372121</t>
  </si>
  <si>
    <t>Montáž potrubí z trub kameninových hrdlových s integrovaným těsněním výkop sklon do 20 % DN 300</t>
  </si>
  <si>
    <t>-2136981322</t>
  </si>
  <si>
    <t>Montáž potrubí z trub kameninových hrdlových s integrovaným těsněním v otevřeném výkopu ve sklonu do 20 % DN 300</t>
  </si>
  <si>
    <t>"kanalizace" 258,00"m"</t>
  </si>
  <si>
    <t>59710707</t>
  </si>
  <si>
    <t>trouba kameninová glazovaná DN 300mm L2,50m spojovací systém C Třída 240</t>
  </si>
  <si>
    <t>-954638471</t>
  </si>
  <si>
    <t>258*1,015 "Přepočtené koeficientem množství</t>
  </si>
  <si>
    <t>831392121</t>
  </si>
  <si>
    <t>Montáž potrubí z trub kameninových hrdlových s integrovaným těsněním výkop sklon do 20 % DN 400</t>
  </si>
  <si>
    <t>-1885447909</t>
  </si>
  <si>
    <t>Montáž potrubí z trub kameninových hrdlových s integrovaným těsněním v otevřeném výkopu ve sklonu do 20 % DN 400</t>
  </si>
  <si>
    <t>"kanalizace" 22,80"m"</t>
  </si>
  <si>
    <t>59710706</t>
  </si>
  <si>
    <t>trouba kameninová glazovaná DN 400mm L2,50m spojovací systém C Třída 200</t>
  </si>
  <si>
    <t>-1913489753</t>
  </si>
  <si>
    <t>22,8*1,015 "Přepočtené koeficientem množství</t>
  </si>
  <si>
    <t>837311221.A</t>
  </si>
  <si>
    <t>Montáž tvarovek na potrubí z trub betonových / kameninových v otevřeném výkopu</t>
  </si>
  <si>
    <t>184781305</t>
  </si>
  <si>
    <t>59713314</t>
  </si>
  <si>
    <t>manžeta převlečná DN 200 D 225-250 š 150mm tř 160</t>
  </si>
  <si>
    <t>-1531210807</t>
  </si>
  <si>
    <t>"napojení plast přípojky na hl řad - PP DN200" 4"ks"</t>
  </si>
  <si>
    <t>597133410.a</t>
  </si>
  <si>
    <t>vyrovnávací kroužky pro manžety převlečné - kompletní vyrovnání profilů dle typu spojovaného potrubí</t>
  </si>
  <si>
    <t>1436269245</t>
  </si>
  <si>
    <t>837371221</t>
  </si>
  <si>
    <t>Montáž kameninových tvarovek odbočných s integrovaným těsněním otevřený výkop DN 300</t>
  </si>
  <si>
    <t>-1645450921</t>
  </si>
  <si>
    <t>Montáž kameninových tvarovek na potrubí z trub kameninových v otevřeném výkopu s integrovaným těsněním odbočných DN 300</t>
  </si>
  <si>
    <t>59711774</t>
  </si>
  <si>
    <t>odbočka kameninová glazovaná jednoduchá kolmá DN 300/200 L60cm spojovací systém C/F tř.240/160</t>
  </si>
  <si>
    <t>-1641478266</t>
  </si>
  <si>
    <t>"přípojky DN200" 4"ks"</t>
  </si>
  <si>
    <t>837372221</t>
  </si>
  <si>
    <t>Montáž kameninových tvarovek jednoosých s integrovaným těsněním otevřený výkop DN 300</t>
  </si>
  <si>
    <t>504900403</t>
  </si>
  <si>
    <t>Montáž kameninových tvarovek na potrubí z trub kameninových v otevřeném výkopu s integrovaným těsněním jednoosých DN 300</t>
  </si>
  <si>
    <t>20"ks"</t>
  </si>
  <si>
    <t>59710003</t>
  </si>
  <si>
    <t>trouba kameninová glazovaná zkrácená DN 300</t>
  </si>
  <si>
    <t>470884961</t>
  </si>
  <si>
    <t>"vtok do šachet - hlavní řad (GZ)" 9"ks"*0,75</t>
  </si>
  <si>
    <t>"vtok do RN - hlavní řad (GZ)" 1"ks"*0,75</t>
  </si>
  <si>
    <t>59710010</t>
  </si>
  <si>
    <t>trouba kameninová glazovaná zkrácená bez hrdla DN 300mm L 60(75)cm třída 160 spojovací systém C</t>
  </si>
  <si>
    <t>-1964766398</t>
  </si>
  <si>
    <t>"výtok ze šachet - hlavní řad (GA)" 10"ks"*0,75</t>
  </si>
  <si>
    <t>837392221</t>
  </si>
  <si>
    <t>Montáž kameninových tvarovek jednoosých s integrovaným těsněním otevřený výkop DN 400</t>
  </si>
  <si>
    <t>-486225916</t>
  </si>
  <si>
    <t>Montáž kameninových tvarovek na potrubí z trub kameninových v otevřeném výkopu s integrovaným těsněním jednoosých DN 400</t>
  </si>
  <si>
    <t>59710004</t>
  </si>
  <si>
    <t>trouba kameninová glazovaná zkrácená DN400mm L60(75)cm třída 160 spojovací systém C</t>
  </si>
  <si>
    <t>-439938234</t>
  </si>
  <si>
    <t>"vtok do šachet - hlavní řad (GZ)" 2"ks"*0,75</t>
  </si>
  <si>
    <t>59710011</t>
  </si>
  <si>
    <t>trouba kameninová glazovaná zkrácená bez hrdla DN 400mm L 60(75)cm třída 160 spojovací systém C</t>
  </si>
  <si>
    <t>954843929</t>
  </si>
  <si>
    <t>"výtok ze šachet - hlavní řad (GA)" 1"ks"*0,75</t>
  </si>
  <si>
    <t>"výtok z RN - hlavní řad (GA)" 1"ks"*0,75</t>
  </si>
  <si>
    <t>837395121.a</t>
  </si>
  <si>
    <t>Výsek a montáž odbočné tvarovky na kameninovém potrubí DN 400 - sedlo vč. obetonování</t>
  </si>
  <si>
    <t>1452359125</t>
  </si>
  <si>
    <t>"pro napojení UV1" 1"ks"</t>
  </si>
  <si>
    <t>28617405.a</t>
  </si>
  <si>
    <t>Univerzální kolmé sedlo DN200 pro kameninové nebo betonové potrubí</t>
  </si>
  <si>
    <t>-290504590</t>
  </si>
  <si>
    <t>871350330</t>
  </si>
  <si>
    <t>Montáž kanalizačního potrubí hladkého plnostěnného SN 16 z polypropylenu DN 200</t>
  </si>
  <si>
    <t>409584324</t>
  </si>
  <si>
    <t>Montáž kanalizačního potrubí z plastů z polypropylenu PP hladkého plnostěnného SN 16 DN 200</t>
  </si>
  <si>
    <t>"plast PP DN200 - přípojky" 118,00"m"</t>
  </si>
  <si>
    <t>28617095</t>
  </si>
  <si>
    <t>trubka kanalizační PP plnostěnná třívrstvá DN 200x6000 mm SN 16</t>
  </si>
  <si>
    <t>-953004564</t>
  </si>
  <si>
    <t>118*1,015 "Přepočtené koeficientem množství</t>
  </si>
  <si>
    <t>877350310</t>
  </si>
  <si>
    <t>Montáž kolen na kanalizačním potrubí z PP trub hladkých plnostěnných DN 200</t>
  </si>
  <si>
    <t>2070600543</t>
  </si>
  <si>
    <t>Montáž tvarovek na kanalizačním plastovém potrubí z polypropylenu PP hladkého plnostěnného kolen DN 200</t>
  </si>
  <si>
    <t>"na přípojkách" 8"ks"</t>
  </si>
  <si>
    <t>28617193</t>
  </si>
  <si>
    <t>koleno kanalizační PP SN 16 87 ° DN 200</t>
  </si>
  <si>
    <t>1976710156</t>
  </si>
  <si>
    <t>892312121.a</t>
  </si>
  <si>
    <t>Zkouška vodotěsnosti potrubí na potrubí DN150 - kompletní provedení</t>
  </si>
  <si>
    <t>-295512825</t>
  </si>
  <si>
    <t>"plast PP DN150" 118,00"m"</t>
  </si>
  <si>
    <t>892372121.a</t>
  </si>
  <si>
    <t>Zkouška vodotěsnosti potrubí na potrubí DN300 - kompletní provedení</t>
  </si>
  <si>
    <t>1127031157</t>
  </si>
  <si>
    <t>"KAM DN300" 258,00"m"</t>
  </si>
  <si>
    <t>892392121.a</t>
  </si>
  <si>
    <t>Zkouška vodotěsnosti potrubí na potrubí DN400 - kompletní provedení</t>
  </si>
  <si>
    <t>259828210</t>
  </si>
  <si>
    <t>"KAM DN400" 22,80"m"</t>
  </si>
  <si>
    <t>892392121.b</t>
  </si>
  <si>
    <t>Zkouška vodotěsnosti nádrží - kompletní provedení</t>
  </si>
  <si>
    <t>ks</t>
  </si>
  <si>
    <t>-1497831959</t>
  </si>
  <si>
    <t>"RN" 1"ks"</t>
  </si>
  <si>
    <t>894411311</t>
  </si>
  <si>
    <t>Osazení železobetonových dílců pro šachty skruží rovných</t>
  </si>
  <si>
    <t>-138687321</t>
  </si>
  <si>
    <t>(6+5+2)"ks"</t>
  </si>
  <si>
    <t>59224160</t>
  </si>
  <si>
    <t>skruž kanalizační s ocelovými stupadly 100 x 25 x 12 cm</t>
  </si>
  <si>
    <t>-2029612142</t>
  </si>
  <si>
    <t>592241610</t>
  </si>
  <si>
    <t>skruž kanalizační s ocelovými stupadly 100 x 50 x 12 cm</t>
  </si>
  <si>
    <t>-2106530147</t>
  </si>
  <si>
    <t>59224162</t>
  </si>
  <si>
    <t>skruž kanalizační s ocelovými stupadly 100 x 100 x 12 cm</t>
  </si>
  <si>
    <t>1344115785</t>
  </si>
  <si>
    <t>592243480</t>
  </si>
  <si>
    <t>těsnění elastomerové pro spojení šachetních dílů DN 1000</t>
  </si>
  <si>
    <t>-273318384</t>
  </si>
  <si>
    <t>24"ks"</t>
  </si>
  <si>
    <t>894412411</t>
  </si>
  <si>
    <t>Osazení železobetonových dílců pro šachty skruží přechodových</t>
  </si>
  <si>
    <t>-1724210670</t>
  </si>
  <si>
    <t>11"ks"</t>
  </si>
  <si>
    <t>59224168</t>
  </si>
  <si>
    <t>skruž betonová přechodová 62,5/100x60x12 cm, stupadla poplastovaná kapsová</t>
  </si>
  <si>
    <t>672526910</t>
  </si>
  <si>
    <t>894414111</t>
  </si>
  <si>
    <t>Osazení železobetonových dílců pro šachty skruží základových (dno)</t>
  </si>
  <si>
    <t>1035696129</t>
  </si>
  <si>
    <t>(10+1)"ks"</t>
  </si>
  <si>
    <t>592243380.a</t>
  </si>
  <si>
    <t>dno betonové šachty kanalizační přímé 100x80x50 cm (s kameninovým žlábkem) - na potrubí DN300</t>
  </si>
  <si>
    <t>-18913824</t>
  </si>
  <si>
    <t>592243380.b</t>
  </si>
  <si>
    <t>dno betonové šachty kanalizační přímé 100x80x50 cm (s kameninovým žlábkem) - na potrubí DN400</t>
  </si>
  <si>
    <t>-988077414</t>
  </si>
  <si>
    <t>895941111</t>
  </si>
  <si>
    <t>Zřízení vpusti kanalizační uliční z betonových dílců typ UV-50 normální</t>
  </si>
  <si>
    <t>1551300767</t>
  </si>
  <si>
    <t>"dle TZ" 13"ks"</t>
  </si>
  <si>
    <t>59223850.a</t>
  </si>
  <si>
    <t>dno betonové pro uliční vpusť s výtokovým otvorem 45x33x5 cm - pro potrubí DN200</t>
  </si>
  <si>
    <t>-1992043917</t>
  </si>
  <si>
    <t>59223862.a</t>
  </si>
  <si>
    <t>skruž betonová pro uliční vpusť středová 45 x 57 x 5 cm</t>
  </si>
  <si>
    <t>1490712168</t>
  </si>
  <si>
    <t>59223857</t>
  </si>
  <si>
    <t>skruž betonová pro uliční vpusť horní 45 x 29,5 x 5 cm</t>
  </si>
  <si>
    <t>1057182631</t>
  </si>
  <si>
    <t>59223864</t>
  </si>
  <si>
    <t>prstenec betonový pro uliční vpusť vyrovnávací 39 x 6 x 13 cm</t>
  </si>
  <si>
    <t>-352369580</t>
  </si>
  <si>
    <t>899000.A</t>
  </si>
  <si>
    <t>Napojení a utěsnění potrubí DN 400 do betonové šachty otevřený výkop vč.obetonování</t>
  </si>
  <si>
    <t>-1456800102</t>
  </si>
  <si>
    <t>"zaslepení přípojek" 8"ks"</t>
  </si>
  <si>
    <t>899104112</t>
  </si>
  <si>
    <t>Osazení poklopů litinových nebo ocelových včetně rámů pro třídu zatížení D400, E600</t>
  </si>
  <si>
    <t>-260228624</t>
  </si>
  <si>
    <t>Osazení poklopů litinových a ocelových včetně rámů pro třídu zatížení D400, E600</t>
  </si>
  <si>
    <t>"nové šachty" 11"ks"</t>
  </si>
  <si>
    <t>55241015</t>
  </si>
  <si>
    <t>poklop šachtový třída D 400, kruhový rám 785, vstup 600 mm, s ventilací</t>
  </si>
  <si>
    <t>-1958384127</t>
  </si>
  <si>
    <t>"prefa šachty" 11"ks"</t>
  </si>
  <si>
    <t>899204112</t>
  </si>
  <si>
    <t>Osazení mříží litinových včetně rámů a košů na bahno pro třídu zatížení D400, E600</t>
  </si>
  <si>
    <t>1719618221</t>
  </si>
  <si>
    <t>55242320</t>
  </si>
  <si>
    <t>mříž vtoková litinová plochá 500x500mm</t>
  </si>
  <si>
    <t>-1148815009</t>
  </si>
  <si>
    <t>59223875.a</t>
  </si>
  <si>
    <t>koš vysoký pro uliční vpusti, žárově zinkovaný plech,pro rám 500/500</t>
  </si>
  <si>
    <t>-722547765</t>
  </si>
  <si>
    <t>899620121.A</t>
  </si>
  <si>
    <t>Napojení a utěsnění potrubí DN 200 do betonové šachty otevřený výkop vč.obetonování</t>
  </si>
  <si>
    <t>1966830635</t>
  </si>
  <si>
    <t>"napojení přípojek v šachtě" 14"ks"</t>
  </si>
  <si>
    <t>"napojení přípojek v RN" 2"ks"</t>
  </si>
  <si>
    <t>106</t>
  </si>
  <si>
    <t>899620121.B</t>
  </si>
  <si>
    <t>-1083930734</t>
  </si>
  <si>
    <t>"napojení hl. stoky v šachtě (km 0,00000)" 1"ks"</t>
  </si>
  <si>
    <t>107</t>
  </si>
  <si>
    <t>899623161</t>
  </si>
  <si>
    <t>Obetonování potrubí nebo zdiva stok betonem prostým tř. C 20/25 v otevřeném výkopu</t>
  </si>
  <si>
    <t>-1163577560</t>
  </si>
  <si>
    <t>Obetonování potrubí nebo zdiva stok betonem prostým v otevřeném výkopu, beton tř. C 20/25</t>
  </si>
  <si>
    <t>"KAM DN300" 80,20*(1,26*0,51 - 3,14*0,18*0,18)</t>
  </si>
  <si>
    <t>108</t>
  </si>
  <si>
    <t>Hutnící zkoušky</t>
  </si>
  <si>
    <t>221448451</t>
  </si>
  <si>
    <t>"kanalizace + vodovod" 6"ks"</t>
  </si>
  <si>
    <t>109</t>
  </si>
  <si>
    <t>997013511.a</t>
  </si>
  <si>
    <t>Odvoz suti a vybouraných hmot z meziskládky na skládku s naložením a se složením, do vzdálenosti dle možností zhotovitele</t>
  </si>
  <si>
    <t>-1242755544</t>
  </si>
  <si>
    <t>"beton" 0,715"t"</t>
  </si>
  <si>
    <t>110</t>
  </si>
  <si>
    <t>112595015</t>
  </si>
  <si>
    <t>111</t>
  </si>
  <si>
    <t>998275101</t>
  </si>
  <si>
    <t>Přesun hmot pro trubní vedení z trub kameninových otevřený výkop</t>
  </si>
  <si>
    <t>-888161926</t>
  </si>
  <si>
    <t>Přesun hmot pro trubní vedení hloubené z trub kameninových pro kanalizace v otevřeném výkopu dopravní vzdálenost do 15 m</t>
  </si>
  <si>
    <t>SO 302 - Přeložka vodovodu DN 500 v km 0,040</t>
  </si>
  <si>
    <t>-1209684959</t>
  </si>
  <si>
    <t>"dle podélného profilu - vodovod" 1"ks"*1,50"m"</t>
  </si>
  <si>
    <t>722957699</t>
  </si>
  <si>
    <t>"dle podélného profilu - plynovod" 1"ks"*1,50"m"</t>
  </si>
  <si>
    <t>-776065748</t>
  </si>
  <si>
    <t>"dle podélného profilu - el kabel" 7"ks"*1,50"m"</t>
  </si>
  <si>
    <t>-1244474577</t>
  </si>
  <si>
    <t>"vodovod" (1,67*1,17 - 3,14*0,085*0,085)*(1"ks"*1,50"m")</t>
  </si>
  <si>
    <t>"Plynovod" (2,05*1,55 - 3,14*0,275*0,275)*(1"ks"*1,50"m")</t>
  </si>
  <si>
    <t>"telekomunikační kabel" (1,50*1,00)*(7"ks"*1,50"m")</t>
  </si>
  <si>
    <t>1072619838</t>
  </si>
  <si>
    <t>"pro betonové bloky" 2*(2,50*2,50*2,80)+2*(1,70*1,70*2,80)</t>
  </si>
  <si>
    <t>"komunikace tl. 0,51m" -(2*2,50*2,50+2*1,70*1,70)*0,51</t>
  </si>
  <si>
    <t>"Z toho v tř. 3 uvažováno 90%" 41,861"m3"*0,9</t>
  </si>
  <si>
    <t>70433039</t>
  </si>
  <si>
    <t>"Dle hloubení jam v tř.3 - předpoklad 30%" 0,30*37,675"m3"</t>
  </si>
  <si>
    <t>1170667867</t>
  </si>
  <si>
    <t>"Celkový výkop dle hloubení jam v tř.3, v tř 4 předpoklad 10%" 0,1*41,861"m3"</t>
  </si>
  <si>
    <t>-2014538999</t>
  </si>
  <si>
    <t>"Dle hloubení jam v tř.4 - předpoklad 30%" 0,30*4,186"m3"</t>
  </si>
  <si>
    <t>1032239638</t>
  </si>
  <si>
    <t>"Vodovod - TLT DN500"</t>
  </si>
  <si>
    <t>"km 0,00000-0,01701" 17,01*(3,05+2,37)*0,5*1,50</t>
  </si>
  <si>
    <t>"0,01701-0,02550" 8,49*(2,37+2,99)*0,5*1,50</t>
  </si>
  <si>
    <t>"0,02550-0,02718" 1,68*(2,99+3,11)*0,5*1,50</t>
  </si>
  <si>
    <t>"TLT DN200-propoj" 2,70*2,50*1,20</t>
  </si>
  <si>
    <t>Odpočet vybourané komunikace</t>
  </si>
  <si>
    <t>"Komunikace asfaltová-vodovod tl. 0,51m " -(9,88*1,50+2,70*1,20)*0,51</t>
  </si>
  <si>
    <t>"chodník-vodovod tl. 0,24m " -(9,30*1,50)*0,24</t>
  </si>
  <si>
    <t>"Z toho v tř. 3 předpoklad 90%" 106,503"m3"*0,9</t>
  </si>
  <si>
    <t>675534440</t>
  </si>
  <si>
    <t>"Dle hloubení rýh v tř. 3 - předpoklad 30%" 95,853"m3"*0,3</t>
  </si>
  <si>
    <t>-17800063</t>
  </si>
  <si>
    <t xml:space="preserve">"Celkové hloubení rýh dle hloubení rýh v tř.3,    v tř.4 předpoklad 10%" 106,503"m3"*0,1</t>
  </si>
  <si>
    <t>2089554677</t>
  </si>
  <si>
    <t>"Dle hloubení rýh v tř. 4 - předpoklad 30%" 10,650"m3"*0,3</t>
  </si>
  <si>
    <t>-1700561555</t>
  </si>
  <si>
    <t>"km 0,00000-0,01701" 17,01*(3,05+2,37)*0,5*2</t>
  </si>
  <si>
    <t>"0,01701-0,02550" 8,49*(2,37+2,99)*0,5*2</t>
  </si>
  <si>
    <t>"0,02550-0,02718" 1,68*(2,99+3,11)*0,5*2</t>
  </si>
  <si>
    <t>"TLT DN200-propoj" 2,70*2,50*2</t>
  </si>
  <si>
    <t>536243425</t>
  </si>
  <si>
    <t>"dle zřízení příložného pažení" 161,448"m2"</t>
  </si>
  <si>
    <t>151101201</t>
  </si>
  <si>
    <t>Zřízení příložného pažení stěn výkopu hl do 4 m</t>
  </si>
  <si>
    <t>-859611471</t>
  </si>
  <si>
    <t>Zřízení pažení stěn výkopu bez rozepření nebo vzepření příložné, hloubky do 4 m</t>
  </si>
  <si>
    <t>"pro betonové bloky" 2*(3*2,50*2,80)+2*(3*1,70*2,80)</t>
  </si>
  <si>
    <t>151101211</t>
  </si>
  <si>
    <t>Odstranění příložného pažení stěn hl do 4 m</t>
  </si>
  <si>
    <t>2058442025</t>
  </si>
  <si>
    <t>Odstranění pažení stěn výkopu s uložením pažin na vzdálenost do 3 m od okraje výkopu příložné, hloubky do 4 m</t>
  </si>
  <si>
    <t>"dle zřízení příložného pažení stěn výkopu" 70,56"m2"</t>
  </si>
  <si>
    <t>151101301</t>
  </si>
  <si>
    <t>Zřízení rozepření stěn při pažení příložném hl do 4 m</t>
  </si>
  <si>
    <t>1363634455</t>
  </si>
  <si>
    <t>Zřízení rozepření zapažených stěn výkopů s potřebným přepažováním při roubení příložném, hloubky do 4 m</t>
  </si>
  <si>
    <t>151101311</t>
  </si>
  <si>
    <t>Odstranění rozepření stěn při pažení příložném hl do 4 m</t>
  </si>
  <si>
    <t>951923476</t>
  </si>
  <si>
    <t>Odstranění rozepření stěn výkopů s uložením materiálu na vzdálenost do 3 m od okraje výkopu roubení příložného, hloubky do 4 m</t>
  </si>
  <si>
    <t>"dle zřízení rozepření příložného pažení stěn výkopu" 51,184"m3"</t>
  </si>
  <si>
    <t>1752918622</t>
  </si>
  <si>
    <t>"100% výkopu strojního" (41,861+106,503)"m3"</t>
  </si>
  <si>
    <t>-1143052027</t>
  </si>
  <si>
    <t>"obsyp" 29,448"m3"</t>
  </si>
  <si>
    <t>"lože" 4,404"m3"</t>
  </si>
  <si>
    <t>"zásyp nakupovaný" 80,115"m3"</t>
  </si>
  <si>
    <t>-504510733</t>
  </si>
  <si>
    <t>"celkový výkop" (41,861+106,503)"m3"</t>
  </si>
  <si>
    <t>1313488069</t>
  </si>
  <si>
    <t>-855447600</t>
  </si>
  <si>
    <t>"celkový výkop - na skládku" (41,861+106,503)"m3"</t>
  </si>
  <si>
    <t>2012650969</t>
  </si>
  <si>
    <t>"předpoklad 1800kg/m3" 191,705"m3"*1,8"t/m3"</t>
  </si>
  <si>
    <t>480128326</t>
  </si>
  <si>
    <t>"Obsyp potrubí" -29,448"m3"</t>
  </si>
  <si>
    <t>"podkladní lože" -4,404"m3"</t>
  </si>
  <si>
    <t>"TLT DN200" -2,70*(3,14*0,11*0,11)</t>
  </si>
  <si>
    <t>"TLT DN500" -27,20*(3,14*0,265*0,265)</t>
  </si>
  <si>
    <t>"bet. bloky" -28,296"m3"</t>
  </si>
  <si>
    <t>-212899687</t>
  </si>
  <si>
    <t>"zásyp z nakupovaného materiálu - předpoklad 100% množství, předpoklad 1800kg/m3" 1,0*80,115"m3"*1,80</t>
  </si>
  <si>
    <t>-2084568352</t>
  </si>
  <si>
    <t>"TLT DN200" 2,700*1,20*0,52 - "potrubí" 2,70*(3,14*0,11*0,11)</t>
  </si>
  <si>
    <t>"TLT DN500" 27,20*1,50*0,83 - "potrubí" 27,20*(3,14*0,265*0,265)</t>
  </si>
  <si>
    <t>58337302</t>
  </si>
  <si>
    <t>štěrkopísek frakce 0/16</t>
  </si>
  <si>
    <t>1582560261</t>
  </si>
  <si>
    <t>29,448*1,8 "Přepočtené koeficientem množství</t>
  </si>
  <si>
    <t>-1172081104</t>
  </si>
  <si>
    <t>"TLT DN200" 2,70*1,20*0,10</t>
  </si>
  <si>
    <t>"TLT DN500" 27,20*1,50*0,10</t>
  </si>
  <si>
    <t>452313141</t>
  </si>
  <si>
    <t>Podkladní bloky z betonu prostého tř. C 16/20 otevřený výkop</t>
  </si>
  <si>
    <t>-1946796258</t>
  </si>
  <si>
    <t>Podkladní a zajišťovací konstrukce z betonu prostého v otevřeném výkopu bloky pro potrubí z betonu tř. C 16/20</t>
  </si>
  <si>
    <t>"Betonové bloky pro T 500/200" 1"ks"*(0,98*1,00*1,14)</t>
  </si>
  <si>
    <t>"Betonové bloky pro T 500/80" 2"ks"*(0,45*0,60*0,75)</t>
  </si>
  <si>
    <t>"Betonové bloky pro P90°" 1"ks"*(0,55*0,60*0,50)</t>
  </si>
  <si>
    <t>"Betonové bloky pro K45°" 2"ks"*(2,35*1,68*2,48)</t>
  </si>
  <si>
    <t>"Betonové bloky pro K22,5°" 2"ks"*(1,54*1,35*1,69)</t>
  </si>
  <si>
    <t>452353101</t>
  </si>
  <si>
    <t>Bednění podkladních bloků otevřený výkop</t>
  </si>
  <si>
    <t>-1025041190</t>
  </si>
  <si>
    <t>Bednění podkladních a zajišťovacích konstrukcí v otevřeném výkopu bloků pro potrubí</t>
  </si>
  <si>
    <t>"Betonové bloky pro T 500/200" 1"ks"*(0,98*2*(1,00+1,14))</t>
  </si>
  <si>
    <t>"Betonové bloky pro T 500/80" 2"ks"*(0,45*2*(0,60+0,75))</t>
  </si>
  <si>
    <t>"Betonové bloky pro P90°" 1"ks"*(0,55*2*(0,60+0,50))</t>
  </si>
  <si>
    <t>"Betonové bloky pro K45°" 2"ks"*(1,68*2*(2,35+2,48))</t>
  </si>
  <si>
    <t>"Betonové bloky pro K22,5°" 2"ks"*(1,35*2*(1,54+1,69))</t>
  </si>
  <si>
    <t>850355121</t>
  </si>
  <si>
    <t>Výřez nebo výsek na potrubí z trub litinových tlakových nebo plastických hmot DN 200</t>
  </si>
  <si>
    <t>-2139234649</t>
  </si>
  <si>
    <t>Výřez nebo výsek na potrubí z trub litinových tlakových nebo plasických hmot DN 200</t>
  </si>
  <si>
    <t>"napojení na stávající vodovod 1xLT200" 1"ks"</t>
  </si>
  <si>
    <t>850355121.A</t>
  </si>
  <si>
    <t>Řez na potrubí z trub litinových tlakových DN 500</t>
  </si>
  <si>
    <t>1450212928</t>
  </si>
  <si>
    <t>"SEK délky 4,70m" 1</t>
  </si>
  <si>
    <t>"SEK délky 1,10m" 1</t>
  </si>
  <si>
    <t>"SEK délky 3,70m" 1</t>
  </si>
  <si>
    <t>"SEK délky 3,30m" 1</t>
  </si>
  <si>
    <t>"SEK délky 1,00m" 1</t>
  </si>
  <si>
    <t>850425121</t>
  </si>
  <si>
    <t>Výřez nebo výsek na potrubí z trub litinových tlakových nebo plastických hmot DN 500</t>
  </si>
  <si>
    <t>1522537799</t>
  </si>
  <si>
    <t>Výřez nebo výsek na potrubí z trub litinových tlakových nebo plasických hmot DN 500</t>
  </si>
  <si>
    <t>"napojení na stávající vodovod 1xLT500" 2"ks"</t>
  </si>
  <si>
    <t>851240001R</t>
  </si>
  <si>
    <t>Montáž a dodávka samosmršťovací manžety - ochrana zámkového spoje</t>
  </si>
  <si>
    <t>-1565470540</t>
  </si>
  <si>
    <t>15"ks"</t>
  </si>
  <si>
    <t>851421131</t>
  </si>
  <si>
    <t>Montáž potrubí z trub litinových hrdlových s integrovaným těsněním otevřený výkop DN 500</t>
  </si>
  <si>
    <t>-665126751</t>
  </si>
  <si>
    <t>Montáž potrubí z trub litinových tlakových hrdlových v otevřeném výkopu s integrovaným těsněním DN 500</t>
  </si>
  <si>
    <t>(6,00+13,80)"m"</t>
  </si>
  <si>
    <t>55254089</t>
  </si>
  <si>
    <t>trouba vodovodní litinová hrdlová hrdlová zinko-aluminiový povlak K9, 6 m DN 500</t>
  </si>
  <si>
    <t>-1559313656</t>
  </si>
  <si>
    <t>6*1,01 "Přepočtené koeficientem množství</t>
  </si>
  <si>
    <t>55254089.a</t>
  </si>
  <si>
    <t>746365813</t>
  </si>
  <si>
    <t>"SEK délky 4,70m" 1*4,70</t>
  </si>
  <si>
    <t>"SEK délky 1,10m" 1*1,10</t>
  </si>
  <si>
    <t>"SEK délky 3,70m" 1*3,70</t>
  </si>
  <si>
    <t>"SEK délky 3,30m" 1*3,30</t>
  </si>
  <si>
    <t>"SEK délky 1,00m" 1*1,00</t>
  </si>
  <si>
    <t>13,8*1,01 "Přepočtené koeficientem množství</t>
  </si>
  <si>
    <t>55291038.a</t>
  </si>
  <si>
    <t>kroužek těsnící gumový DN 500 pro vodovodní potrubí</t>
  </si>
  <si>
    <t>74443045</t>
  </si>
  <si>
    <t>857242122</t>
  </si>
  <si>
    <t>Montáž litinových tvarovek jednoosých přírubových otevřený výkop DN 80</t>
  </si>
  <si>
    <t>-1305219219</t>
  </si>
  <si>
    <t>Montáž litinových tvarovek na potrubí litinovém tlakovém jednoosých na potrubí z trub přírubových v otevřeném výkopu, kanálu nebo v šachtě DN 80</t>
  </si>
  <si>
    <t>505008020016</t>
  </si>
  <si>
    <t>KOLENO PATNÍ PŘÍRUBOVÉ DLOUHÉ 80</t>
  </si>
  <si>
    <t>KS</t>
  </si>
  <si>
    <t>-467121232</t>
  </si>
  <si>
    <t>"dle kladečského schéma" 2"ks"</t>
  </si>
  <si>
    <t>55259982</t>
  </si>
  <si>
    <t>koleno přírubové Q tvárná litina DN80-90°</t>
  </si>
  <si>
    <t>1218003564</t>
  </si>
  <si>
    <t>857352122</t>
  </si>
  <si>
    <t>Montáž litinových tvarovek jednoosých přírubových otevřený výkop DN 200</t>
  </si>
  <si>
    <t>-1445000120</t>
  </si>
  <si>
    <t>Montáž litinových tvarovek na potrubí litinovém tlakovém jednoosých na potrubí z trub přírubových v otevřeném výkopu, kanálu nebo v šachtě DN 200</t>
  </si>
  <si>
    <t>799420000010</t>
  </si>
  <si>
    <t>SPOJKA S PŘÍRUBOU 200 (198-230), spojka hrdlo-příruba</t>
  </si>
  <si>
    <t>746508066</t>
  </si>
  <si>
    <t>"dle kladečského schéma" 1"ks"</t>
  </si>
  <si>
    <t>55253279.a</t>
  </si>
  <si>
    <t xml:space="preserve">trouba přírubová litinová vodovodní  TP PN 10 DN 200 dl 800mm - s těžkou protikorozní ochranou</t>
  </si>
  <si>
    <t>1391826789</t>
  </si>
  <si>
    <t>857421131</t>
  </si>
  <si>
    <t>Montáž litinových tvarovek jednoosých hrdlových otevřený výkop s integrovaným těsněním DN 500</t>
  </si>
  <si>
    <t>-1921078481</t>
  </si>
  <si>
    <t>Montáž litinových tvarovek na potrubí litinovém tlakovém jednoosých na potrubí z trub hrdlových v otevřeném výkopu, kanálu nebo v šachtě s integrovaným těsněním DN 500</t>
  </si>
  <si>
    <t>55259437.a</t>
  </si>
  <si>
    <t>koleno hrdlové mmK tvárná litina DN 500-22 1/2° - s těžkou protikorozní ochranou</t>
  </si>
  <si>
    <t>514976335</t>
  </si>
  <si>
    <t>55259476.a</t>
  </si>
  <si>
    <t>koleno hrdlové mmK tvárná litina DN 500-45° - s těžkou protikorozní ochranou</t>
  </si>
  <si>
    <t>499026957</t>
  </si>
  <si>
    <t>857422122</t>
  </si>
  <si>
    <t>Montáž litinových tvarovek jednoosých přírubových otevřený výkop DN 500</t>
  </si>
  <si>
    <t>-1926886052</t>
  </si>
  <si>
    <t>Montáž litinových tvarovek na potrubí litinovém tlakovém jednoosých na potrubí z trub přírubových v otevřeném výkopu, kanálu nebo v šachtě DN 500</t>
  </si>
  <si>
    <t>NS9450000026</t>
  </si>
  <si>
    <t>SPOJKA S PŘÍR PN16/16bar 500 PN16/16bar (515-545)</t>
  </si>
  <si>
    <t>-1727575103</t>
  </si>
  <si>
    <t>55255235.a</t>
  </si>
  <si>
    <t>tvarovka přírubová s hladkým koncem F F-DN 500 PN 16 - s těžkou protikorozní ochranou</t>
  </si>
  <si>
    <t>84415411</t>
  </si>
  <si>
    <t>857423131</t>
  </si>
  <si>
    <t>Montáž litinových tvarovek odbočných hrdlových otevřený výkop s integrovaným těsněním DN 500</t>
  </si>
  <si>
    <t>588939406</t>
  </si>
  <si>
    <t>Montáž litinových tvarovek na potrubí litinovém tlakovém odbočných na potrubí z trub hrdlových v otevřeném výkopu, kanálu nebo v šachtě s integrovaným těsněním DN 500</t>
  </si>
  <si>
    <t>3"ks"</t>
  </si>
  <si>
    <t>55258556.a</t>
  </si>
  <si>
    <t>tvarovka hrdlová s přírubovou odbočkou,AmmA tvárná litina DN500/80 - s těžkou protikorozní ochranou</t>
  </si>
  <si>
    <t>-27389968</t>
  </si>
  <si>
    <t>55258559.a</t>
  </si>
  <si>
    <t>tvarovka hrdlová s přírubovou odbočkou,AmmA tvárná litina DN500/200 - s těžkou protikorozní ochranou</t>
  </si>
  <si>
    <t>-43681924</t>
  </si>
  <si>
    <t>891241112</t>
  </si>
  <si>
    <t>Montáž vodovodních šoupátek otevřený výkop DN 80</t>
  </si>
  <si>
    <t>-1443893164</t>
  </si>
  <si>
    <t>Montáž vodovodních armatur na potrubí šoupátek nebo klapek uzavíracích v otevřeném výkopu nebo v šachtách s osazením zemní soupravy (bez poklopů) DN 80</t>
  </si>
  <si>
    <t>400208000016</t>
  </si>
  <si>
    <t>ŠOUPĚ E2 PŘÍRUBOVÉ KRÁTKÉ 80</t>
  </si>
  <si>
    <t>2087139016</t>
  </si>
  <si>
    <t>950205010003</t>
  </si>
  <si>
    <t>SOUPRAVA ZEMNÍ TELESKOPICKÁ E2-1,3 -1,8 50-100 (1,3-1,8m)</t>
  </si>
  <si>
    <t>1936913143</t>
  </si>
  <si>
    <t>883001610000.a</t>
  </si>
  <si>
    <t>VODA Příslušenství ŠROUB S MATICÍ NEREZ DN A2 M16/100</t>
  </si>
  <si>
    <t>-2050248737</t>
  </si>
  <si>
    <t>883001610000</t>
  </si>
  <si>
    <t>1391020251</t>
  </si>
  <si>
    <t>38"ks"</t>
  </si>
  <si>
    <t>883002010000</t>
  </si>
  <si>
    <t>ŠROUB S MATICÍ NEREZ A2 M20/100</t>
  </si>
  <si>
    <t>129393152</t>
  </si>
  <si>
    <t>58"ks"</t>
  </si>
  <si>
    <t>883002010000.a</t>
  </si>
  <si>
    <t>-131476973</t>
  </si>
  <si>
    <t>891247111</t>
  </si>
  <si>
    <t>Montáž hydrantů podzemních DN 80</t>
  </si>
  <si>
    <t>551746726</t>
  </si>
  <si>
    <t>Montáž vodovodních armatur na potrubí hydrantů podzemních (bez osazení poklopů) DN 80</t>
  </si>
  <si>
    <t>K24408015016</t>
  </si>
  <si>
    <t>HYDRANT PODZEMNÍ 80/1,5 m</t>
  </si>
  <si>
    <t>927047841</t>
  </si>
  <si>
    <t>891351112</t>
  </si>
  <si>
    <t>Montáž vodovodních šoupátek otevřený výkop DN 200</t>
  </si>
  <si>
    <t>-1454536559</t>
  </si>
  <si>
    <t>Montáž vodovodních armatur na potrubí šoupátek nebo klapek uzavíracích v otevřeném výkopu nebo v šachtách s osazením zemní soupravy (bez poklopů) DN 200</t>
  </si>
  <si>
    <t>400220000010</t>
  </si>
  <si>
    <t>ŠOUPĚ E2 PŘÍRUBOVÉ KRÁTKÉ 200</t>
  </si>
  <si>
    <t>-790867803</t>
  </si>
  <si>
    <t>950220000003</t>
  </si>
  <si>
    <t>SOUPRAVA ZEMNÍ TELESKOPICKÁ E2-1,35-1,8 200 (1,3-1,8m)</t>
  </si>
  <si>
    <t>387046742</t>
  </si>
  <si>
    <t>891421112</t>
  </si>
  <si>
    <t>Montáž vodovodních šoupátek otevřený výkop DN 500</t>
  </si>
  <si>
    <t>-1955798589</t>
  </si>
  <si>
    <t>Montáž vodovodních armatur na potrubí šoupátek nebo klapek uzavíracích v otevřeném výkopu nebo v šachtách s osazením zemní soupravy (bez poklopů) DN 500</t>
  </si>
  <si>
    <t>98815000000.a</t>
  </si>
  <si>
    <t>UZAVÍRACÍ KLAPKA S RUČ.KOLEM DN 500 PN16</t>
  </si>
  <si>
    <t>768843701</t>
  </si>
  <si>
    <t>950250000005</t>
  </si>
  <si>
    <t>SOUPRAVA ZEMNÍ TELESKOPICKÁ 1,9-2,2 500 (1,9-2,2m)</t>
  </si>
  <si>
    <t>-1954569056</t>
  </si>
  <si>
    <t>892351111</t>
  </si>
  <si>
    <t>Tlaková zkouška vodou potrubí DN 150 nebo 200</t>
  </si>
  <si>
    <t>278196349</t>
  </si>
  <si>
    <t>Tlakové zkoušky vodou na potrubí DN 150 nebo 200</t>
  </si>
  <si>
    <t>"TLT DN200" 2,70"m"</t>
  </si>
  <si>
    <t>892353122</t>
  </si>
  <si>
    <t>Proplach a dezinfekce vodovodního potrubí DN 150 nebo 200</t>
  </si>
  <si>
    <t>1715714094</t>
  </si>
  <si>
    <t>892421111</t>
  </si>
  <si>
    <t>Tlaková zkouška vodou potrubí DN 400 nebo 500</t>
  </si>
  <si>
    <t>-1539355542</t>
  </si>
  <si>
    <t>Tlakové zkoušky vodou na potrubí DN 400 nebo 500</t>
  </si>
  <si>
    <t>"TLT DN500" 27,20"m"</t>
  </si>
  <si>
    <t>892423122</t>
  </si>
  <si>
    <t>Proplach a dezinfekce vodovodního potrubí DN 400 nebo 500</t>
  </si>
  <si>
    <t>-1373698477</t>
  </si>
  <si>
    <t>"dezinfikace navazujících úseků" 300,00"m"</t>
  </si>
  <si>
    <t>892442111</t>
  </si>
  <si>
    <t>Zabezpečení konců potrubí DN nad 300 do 600 při tlakových zkouškách vodou</t>
  </si>
  <si>
    <t>535067291</t>
  </si>
  <si>
    <t>Tlakové zkoušky vodou zabezpečení konců potrubí při tlakových zkouškách DN přes 300 do 600</t>
  </si>
  <si>
    <t>899101211</t>
  </si>
  <si>
    <t>Demontáž poklopů litinových nebo ocelových včetně rámů hmotnosti do 50 kg</t>
  </si>
  <si>
    <t>793555384</t>
  </si>
  <si>
    <t>Demontáž poklopů litinových a ocelových včetně rámů, hmotnosti jednotlivě do 50 kg</t>
  </si>
  <si>
    <t>Nutná výměna poklopů</t>
  </si>
  <si>
    <t>"pro stávající armatury" 7"ks"</t>
  </si>
  <si>
    <t>"pro stávající hydranty" 1"ks"</t>
  </si>
  <si>
    <t>899401112</t>
  </si>
  <si>
    <t>Osazení poklopů litinových šoupátkových</t>
  </si>
  <si>
    <t>1142638095</t>
  </si>
  <si>
    <t>"pro nové armatury" 5"ks"</t>
  </si>
  <si>
    <t>175000000004</t>
  </si>
  <si>
    <t>POKLOP ULIČNÍ ŠOUP, DN VODA</t>
  </si>
  <si>
    <t>2095716159</t>
  </si>
  <si>
    <t>348100000000</t>
  </si>
  <si>
    <t xml:space="preserve">VO+KA+PL Příslušenství PODKLAD. DESKA  UNI DN UNI</t>
  </si>
  <si>
    <t>952049878</t>
  </si>
  <si>
    <t>"uliční poklop pro šoupata" 12"ks"</t>
  </si>
  <si>
    <t>899401113</t>
  </si>
  <si>
    <t>Osazení poklopů litinových hydrantových</t>
  </si>
  <si>
    <t>854245459</t>
  </si>
  <si>
    <t>"pro nové hydranty" 2"ks"</t>
  </si>
  <si>
    <t>195000000002</t>
  </si>
  <si>
    <t>HYDRANTOVÝ POKLOP 21 kg</t>
  </si>
  <si>
    <t>-1454851918</t>
  </si>
  <si>
    <t>348200000000</t>
  </si>
  <si>
    <t xml:space="preserve">PODKLAD. DESKA  POD HYDRANT.POKLOP</t>
  </si>
  <si>
    <t>1058841614</t>
  </si>
  <si>
    <t>899712111</t>
  </si>
  <si>
    <t>Orientační tabulky na zdivu</t>
  </si>
  <si>
    <t>1423405930</t>
  </si>
  <si>
    <t>Orientační tabulky na vodovodních a kanalizačních řadech na zdivu</t>
  </si>
  <si>
    <t>899721111</t>
  </si>
  <si>
    <t>Signalizační vodič DN do 150 mm na potrubí</t>
  </si>
  <si>
    <t>1488786819</t>
  </si>
  <si>
    <t>Signalizační vodič na potrubí DN do 150 mm</t>
  </si>
  <si>
    <t>899721112</t>
  </si>
  <si>
    <t>Signalizační vodič DN nad 150 mm na potrubí</t>
  </si>
  <si>
    <t>-90933826</t>
  </si>
  <si>
    <t>Signalizační vodič na potrubí DN nad 150 mm</t>
  </si>
  <si>
    <t>899722112</t>
  </si>
  <si>
    <t>Krytí potrubí z plastů výstražnou fólií z PVC 25 cm</t>
  </si>
  <si>
    <t>152064108</t>
  </si>
  <si>
    <t>Krytí potrubí z plastů výstražnou fólií z PVC šířky 25 cm</t>
  </si>
  <si>
    <t>899999901</t>
  </si>
  <si>
    <t>Náhradní zásobování cisternou</t>
  </si>
  <si>
    <t>-184729368</t>
  </si>
  <si>
    <t>"předpoklad" 4"ks"</t>
  </si>
  <si>
    <t>899999902</t>
  </si>
  <si>
    <t>Poplatky za vypuštěnou vodu</t>
  </si>
  <si>
    <t>-183092088</t>
  </si>
  <si>
    <t>"předpoklad" 300"m"*(3,14*0,25*0,25)</t>
  </si>
  <si>
    <t>899999903</t>
  </si>
  <si>
    <t>Rozbor vody</t>
  </si>
  <si>
    <t>334717921</t>
  </si>
  <si>
    <t>998273102</t>
  </si>
  <si>
    <t>Přesun hmot pro trubní vedení z trub litinových otevřený výkop</t>
  </si>
  <si>
    <t>1605260066</t>
  </si>
  <si>
    <t>Přesun hmot pro trubní vedení hloubené z trub litinových pro vodovody nebo kanalizace v otevřeném výkopu dopravní vzdálenost do 15 m</t>
  </si>
  <si>
    <t>SO 402 - Přeložky PRE VN, NN a sdělovacího kabelu</t>
  </si>
  <si>
    <t>Soupis:</t>
  </si>
  <si>
    <t>922 - Kabelové vedení 22 kV</t>
  </si>
  <si>
    <t>Úroveň 3:</t>
  </si>
  <si>
    <t>922/M-K - Zemní a montážní práce</t>
  </si>
  <si>
    <t>27376516</t>
  </si>
  <si>
    <t>PREdistribuce, a.s.</t>
  </si>
  <si>
    <t>48041122</t>
  </si>
  <si>
    <t>ELEKTROŠTIKA, s.r.o.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</si>
  <si>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</si>
  <si>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</si>
  <si>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</si>
  <si>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</si>
  <si>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 xml:space="preserve">      46-M1 - Zemní práce – povrchy</t>
  </si>
  <si>
    <t xml:space="preserve">      46-M2 - Zemní práce – výkopy</t>
  </si>
  <si>
    <t xml:space="preserve">      46-M3 - Zemní práce – uložení kabelů, skříně</t>
  </si>
  <si>
    <t xml:space="preserve">      46-M4 - Zemní práce – ostatní</t>
  </si>
  <si>
    <t>OST - Ostatní</t>
  </si>
  <si>
    <t>Práce a dodávky M</t>
  </si>
  <si>
    <t>21-M</t>
  </si>
  <si>
    <t>Elektromontáže</t>
  </si>
  <si>
    <t>000121521</t>
  </si>
  <si>
    <t>pojistka 16mm proti vytržení pro koncovky a spojky GABOCOM (EDEN limited) balení = 10ks</t>
  </si>
  <si>
    <t>bal</t>
  </si>
  <si>
    <t>CS PREdi 2018 01</t>
  </si>
  <si>
    <t>128</t>
  </si>
  <si>
    <t>1087141438</t>
  </si>
  <si>
    <t>000121522</t>
  </si>
  <si>
    <t>těsnící pásek pro vyplnění prostoru mezi silovou částí kabelu VN a optotrubičkou typ DM1 3ks/bal (Cellpack)</t>
  </si>
  <si>
    <t>1078056749</t>
  </si>
  <si>
    <t>000121526</t>
  </si>
  <si>
    <t>koncovka ukončovací na mikrotrubičku ES16 s pojistkou (GABOCOM)</t>
  </si>
  <si>
    <t>-1553425304</t>
  </si>
  <si>
    <t>000121527</t>
  </si>
  <si>
    <t>SMDU montážní sada ukončovací pro spojkování OT DB 12/6 s kabelem VN (Prysmian)</t>
  </si>
  <si>
    <t>656000705</t>
  </si>
  <si>
    <t>000118507</t>
  </si>
  <si>
    <t>čepička smršťovací 102L-044 pro AXE 120, 240 (TE Connect)</t>
  </si>
  <si>
    <t>902646205</t>
  </si>
  <si>
    <t>000118374</t>
  </si>
  <si>
    <t>čepička smršťovací SKK 80/40 - GPH</t>
  </si>
  <si>
    <t>-921355871</t>
  </si>
  <si>
    <t>PRE004025.P</t>
  </si>
  <si>
    <t>Zaslepení smršťovací čepičkou proti vlkosti včetně těsnícího páskupro kabel VN do 1x240 mm2 +OT</t>
  </si>
  <si>
    <t>1992039914</t>
  </si>
  <si>
    <t>Ukončení kabelů smršťovací čepičkou proti vlhkosti počtu a průřezu žil do 1 x 240 mm2 +OT</t>
  </si>
  <si>
    <t xml:space="preserve">PRE004040.P
</t>
  </si>
  <si>
    <t xml:space="preserve">Asistence zhotovitele při kalibraci a tlakování v trafostanicích, včetně příkazu "B" (1 kus = 1TS)
</t>
  </si>
  <si>
    <t>-1839356319</t>
  </si>
  <si>
    <t>Ostatní práce spojené s optotrubičkou v kabelu AYKY-OT asistence při kalibraci a tlakování v trafostanicích</t>
  </si>
  <si>
    <t>PRE004090.P</t>
  </si>
  <si>
    <t xml:space="preserve">Montáž hliníkových kabelů  AXEKVCEY + OT, 22 kV 1x240 mm2 volně uložených</t>
  </si>
  <si>
    <t>759898362</t>
  </si>
  <si>
    <t>Montáž izolovaných vodičů hliníkových do 22 kV bez ukončení uložených volně AXEKCY, AXEKVCEY, AXEKVCER do 22 kV, počtu a průřezu žil 1 x 240 mm2 + OT</t>
  </si>
  <si>
    <t>000121211</t>
  </si>
  <si>
    <t xml:space="preserve">kabel AXEKVCEY+OT 1x240/25+OT 16/12  22kV</t>
  </si>
  <si>
    <t>1878431571</t>
  </si>
  <si>
    <t>000121589</t>
  </si>
  <si>
    <t xml:space="preserve">spojka přímá smršt. 22kV CHM 24/95-240 pro OT  - CELLPACK</t>
  </si>
  <si>
    <t>-838247739</t>
  </si>
  <si>
    <t>PRE004110.P</t>
  </si>
  <si>
    <t>Svazkování jednožilových kabelů vn s OT</t>
  </si>
  <si>
    <t>-270357190</t>
  </si>
  <si>
    <t>Ostatní práce při montáži vodičů, šňůr a kabelů svazkování jednožilových kabelů vn s OT</t>
  </si>
  <si>
    <t>000106265</t>
  </si>
  <si>
    <t>řemínek upevňovací</t>
  </si>
  <si>
    <t>-600146994</t>
  </si>
  <si>
    <t>PRE004140.P</t>
  </si>
  <si>
    <t>Příplatek k propojení vodičů celoplastových spojkou do 22 kV venkovní žíly do 240 mm2 za ukončení OT</t>
  </si>
  <si>
    <t>-1282757870</t>
  </si>
  <si>
    <t>Propojení kabelů nebo vodičů spojkou do 22 kV venkovní vodičů celoplastových, průřezu žíly příplatek za ukončení OT montážní sadou</t>
  </si>
  <si>
    <t>22-M</t>
  </si>
  <si>
    <t>Montáže technologických zařízení pro dopravní stavby</t>
  </si>
  <si>
    <t>220233042.P</t>
  </si>
  <si>
    <t xml:space="preserve">Ukončení optotrubky koncovkou zaslepovací s ventilem
</t>
  </si>
  <si>
    <t>1783665193</t>
  </si>
  <si>
    <t>Vedení z optických kabelů ukončení optotrubky koncovkou zaslepovací s ventilem</t>
  </si>
  <si>
    <t>000121545</t>
  </si>
  <si>
    <t>Koncovka Plasson s ventilkem pr. 40 mm</t>
  </si>
  <si>
    <t>-465140185</t>
  </si>
  <si>
    <t>46-M</t>
  </si>
  <si>
    <t>Zemní práce při extr.mont.pracích</t>
  </si>
  <si>
    <t>46-M1</t>
  </si>
  <si>
    <t>Zemní práce – povrchy</t>
  </si>
  <si>
    <t>460600023.P</t>
  </si>
  <si>
    <t>Vodorovné přemístění horniny jakékoliv třídy do 1000 m</t>
  </si>
  <si>
    <t>-1008500443</t>
  </si>
  <si>
    <t>Přemístění (odvoz) horniny, suti a vybouraných hmot a poplatek za skládku vodorovné přemístění horniny, suti a vybouraných hmot na vzdálenost přes 500 do 1000 m</t>
  </si>
  <si>
    <t>460600031.P</t>
  </si>
  <si>
    <t>Příplatek k vodorovnému přemístění horniny za každých dalších 1000 m (km x m3)</t>
  </si>
  <si>
    <t>1187380799</t>
  </si>
  <si>
    <t>Přemístění (odvoz) horniny, suti a vybouraných hmot a poplatek za skládku vodorovné přemístění horniny, suti a vybouraných hmot na vzdálenost Příplatek k ceně -0023 za každých dalších i započatých 1000 m</t>
  </si>
  <si>
    <t>7,927*19</t>
  </si>
  <si>
    <t>460600084.P</t>
  </si>
  <si>
    <t>Poplatek za skládku asfaltu</t>
  </si>
  <si>
    <t>297398825</t>
  </si>
  <si>
    <t>Přemístění (odvoz) horniny, suti a vybouraných hmot a poplatek za skládku poplatek za skládku asfatlu</t>
  </si>
  <si>
    <t>PRE000505.P</t>
  </si>
  <si>
    <t xml:space="preserve">Frézování asfaltu ve vozovce do hloubky 8 cm včetně odvozu
</t>
  </si>
  <si>
    <t>1017031454</t>
  </si>
  <si>
    <t>Přípravné terénní práce frézování asfaltu ve vozovce i chodníku do hloubky 8 cm</t>
  </si>
  <si>
    <t>46-M2</t>
  </si>
  <si>
    <t>Zemní práce – výkopy</t>
  </si>
  <si>
    <t>460200303.P</t>
  </si>
  <si>
    <t>Hloubení kabelových zapažených a nezapažených rýh ručně š 50 cm, hl 120 cm, v hornině tř 3</t>
  </si>
  <si>
    <t>1905291614</t>
  </si>
  <si>
    <t>Hloubení kabelových rýh včetně urovnání dna, přemístění výkopku do vzdálenosti 3 m od okraje jámy nebo naložení na dopravní prostředek ručně šířky 50 cm, hloubky 120 cm, v hornině třídy 3</t>
  </si>
  <si>
    <t>460230023.P</t>
  </si>
  <si>
    <t>Hloubení zapažených a nezapažených jam kabelových spojek přechodových do 22 kV ručně v hornině tř 3 (7,8 m3)</t>
  </si>
  <si>
    <t>-518279929</t>
  </si>
  <si>
    <t>Ostatní vykopávky ručně hloubení jam kabelových spojek včetně přemístění výkopku do 3 m nebo naložení na dopravní prostředek do 22 kV přechodových, v hornině třídy 3</t>
  </si>
  <si>
    <t>460560273.P</t>
  </si>
  <si>
    <t>Zásyp rýh ručně šířky 50 cm, hloubky 90 cm, z horniny třídy 3</t>
  </si>
  <si>
    <t>-350667983</t>
  </si>
  <si>
    <t>Ruční zásyp rýh kabelových včetně zhutnění a uložení výkopku do vrstev a urovnání povrchu šířky 50 cm hloubky 90 cm, v hornině třídy 3</t>
  </si>
  <si>
    <t>460561601.P</t>
  </si>
  <si>
    <t>Zásyp jam (sondy startovací jámy) ručně, z horniny třídy 3</t>
  </si>
  <si>
    <t>-780935036</t>
  </si>
  <si>
    <t>Ruční zásyp jam (sondy starovací jámy) včetně zhutnění a uložení výkopku do vrstev a urovnání povrchu, v hornině třídy 3</t>
  </si>
  <si>
    <t>46-M3</t>
  </si>
  <si>
    <t>Zemní práce – uložení kabelů, skříně</t>
  </si>
  <si>
    <t>460421142.P</t>
  </si>
  <si>
    <t>Lože kabelů písek, štěrkopísek tl 10 cm nad kabel, beton nebo plast deska 50x25 cm, š lože do 50 cm</t>
  </si>
  <si>
    <t>CS PREdi 2016 01</t>
  </si>
  <si>
    <t>-1598919964</t>
  </si>
  <si>
    <t>Kabelové lože včetně podsypu, zhutnění a urovnání povrchu z písku nebo štěrkopísku tloušťky 10 cm nad kabel zakryté betonovými nebo plastovými deskami vel. 50 x 25 cm, šířky lože přes 35 do 50 cm</t>
  </si>
  <si>
    <t>000104800</t>
  </si>
  <si>
    <t xml:space="preserve">deska zákrytová KD 2    500/230/45</t>
  </si>
  <si>
    <t>-1625032566</t>
  </si>
  <si>
    <t>460470001.P</t>
  </si>
  <si>
    <t>Provizorní zajištění potrubí ve výkopech při křížení s kabelem</t>
  </si>
  <si>
    <t>-358879575</t>
  </si>
  <si>
    <t>Provizorní zajištění inženýrských sítí ve výkopech pomocí drátů, dřevěných a plastových prvků apod. potrubí při jejich křížení s kabelem</t>
  </si>
  <si>
    <t>460470011.P</t>
  </si>
  <si>
    <t>Provizorní zajištění kabelů ve výkopech při jejich křížení</t>
  </si>
  <si>
    <t>67146802</t>
  </si>
  <si>
    <t>Provizorní zajištění inženýrských sítí ve výkopech pomocí drátů, dřevěných a plastových prvků apod. kabelů při křížení</t>
  </si>
  <si>
    <t>460520151.P</t>
  </si>
  <si>
    <t>Křižovatka betonového kabelového žlabu s inženýrskými sítěmi bez zásypu</t>
  </si>
  <si>
    <t>-1865519977</t>
  </si>
  <si>
    <t>Kabelové žlaby a kryty křižovatka betonového kabelového žlabu s inženýrskými sítěmi, včetně úpravy dna rýhy a zakrytím žlabu bez zásypu</t>
  </si>
  <si>
    <t>46-M4</t>
  </si>
  <si>
    <t>Zemní práce – ostatní</t>
  </si>
  <si>
    <t>460010024.P</t>
  </si>
  <si>
    <t>Vytyčení trati vedení kabelového podzemního v zástavbě</t>
  </si>
  <si>
    <t>km</t>
  </si>
  <si>
    <t>-256404153</t>
  </si>
  <si>
    <t>Vytyčení trasy vedení včetně pochůzky projektovanou tratí, vyznačení budoucí trasy, rozmístění, očíslování a označení opěrných bodů, označení překážek a míst pro kabelové prostupy a podchodové štoly kabelového ( podzemního ) v zástavbě</t>
  </si>
  <si>
    <t>460010031.P</t>
  </si>
  <si>
    <t>Vytyčení a vypískání poduličního zařízení trasy vedení cizí firmou</t>
  </si>
  <si>
    <t>-482522314</t>
  </si>
  <si>
    <t>460010032.P</t>
  </si>
  <si>
    <t>Vytyčení a vypískání poduličního zařízení trasy vedení firmou SITEL</t>
  </si>
  <si>
    <t>-1756495471</t>
  </si>
  <si>
    <t>OST</t>
  </si>
  <si>
    <t>Ostatní</t>
  </si>
  <si>
    <t>119002122.P</t>
  </si>
  <si>
    <t>Mobilní zábrana výšky do 1,5 m pro zabezpečení výkopu - zřízení</t>
  </si>
  <si>
    <t>262144</t>
  </si>
  <si>
    <t>710197321</t>
  </si>
  <si>
    <t>Pomocné konstrukce při zabezpečení výkopu přechodová lávka do 2m včetně zábradlí pro zabezpečení výkopů - odstranění</t>
  </si>
  <si>
    <t>922/M-P - Zemní a montážní práce</t>
  </si>
  <si>
    <t>-1435664979</t>
  </si>
  <si>
    <t>1955649720</t>
  </si>
  <si>
    <t>-10288563</t>
  </si>
  <si>
    <t>1207670458</t>
  </si>
  <si>
    <t>-1574896062</t>
  </si>
  <si>
    <t>912059095</t>
  </si>
  <si>
    <t>132736886</t>
  </si>
  <si>
    <t>71650824</t>
  </si>
  <si>
    <t>-913210558</t>
  </si>
  <si>
    <t>-1942576282</t>
  </si>
  <si>
    <t>-909919680</t>
  </si>
  <si>
    <t>1252316764</t>
  </si>
  <si>
    <t>1736357894</t>
  </si>
  <si>
    <t>63054763</t>
  </si>
  <si>
    <t>-1241746334</t>
  </si>
  <si>
    <t>489658811</t>
  </si>
  <si>
    <t>460030011.P</t>
  </si>
  <si>
    <t>Sejmutí drnu jakékoliv tloušťky</t>
  </si>
  <si>
    <t>711442322</t>
  </si>
  <si>
    <t>Přípravné terénní práce sejmutí drnu včetně nařezání a uložení na hromady nebo naložení na dopravní prostředek jakékoliv tloušťky</t>
  </si>
  <si>
    <t>1004542543</t>
  </si>
  <si>
    <t>308751515</t>
  </si>
  <si>
    <t>7,547*19</t>
  </si>
  <si>
    <t>21174108</t>
  </si>
  <si>
    <t>460620009.P</t>
  </si>
  <si>
    <t>Rozhrnutí ornice a úprava pláně před osetím na rovině i ve svahu</t>
  </si>
  <si>
    <t>-1841366593</t>
  </si>
  <si>
    <t>Úprava terénu rozhrnutí ornice a úprava pláně před osetím na rovině i ve svahu</t>
  </si>
  <si>
    <t>567997751</t>
  </si>
  <si>
    <t>2038225221</t>
  </si>
  <si>
    <t>1477027894</t>
  </si>
  <si>
    <t>1516596644</t>
  </si>
  <si>
    <t>765624485</t>
  </si>
  <si>
    <t>-816414646</t>
  </si>
  <si>
    <t>-1828080789</t>
  </si>
  <si>
    <t>467972911</t>
  </si>
  <si>
    <t>-1083488521</t>
  </si>
  <si>
    <t>460510005.P</t>
  </si>
  <si>
    <t>Kabelové prostupy z trub betonových do rýhy bez obsypu, průměru do 20 cm</t>
  </si>
  <si>
    <t>-1883371896</t>
  </si>
  <si>
    <t>Kabelové prostupy z trub betonových včetně osazení, utěsnění a spárování do rýhy, bez výkopových prací bez obsypu, vnitřního průměru přes 15 do 20 cm</t>
  </si>
  <si>
    <t>000999458</t>
  </si>
  <si>
    <t>chránička hladká trubka, pr.200 dle KP</t>
  </si>
  <si>
    <t>478634054</t>
  </si>
  <si>
    <t>-1381131619</t>
  </si>
  <si>
    <t>1230360758</t>
  </si>
  <si>
    <t>1025771514</t>
  </si>
  <si>
    <t>-2042309380</t>
  </si>
  <si>
    <t>667679465</t>
  </si>
  <si>
    <t>922/OST - Ostatní náklady</t>
  </si>
  <si>
    <t>210280001.P</t>
  </si>
  <si>
    <t>Zkoušky a prohlídky el rozvodů a zařízení celková prohlídka pro objem mtž prací do 100 000 Kč</t>
  </si>
  <si>
    <t>-1669794249</t>
  </si>
  <si>
    <t>Zkoušky a prohlídky elektrických rozvodů a zařízení celková prohlídka, zkoušení, měření a vyhotovení revizní zprávy pro objem montážních prací do 100 tisíc Kč</t>
  </si>
  <si>
    <t>000010036.P</t>
  </si>
  <si>
    <t>Vypracování dokumentace skutečného provedení v digitální formě kabelů VN</t>
  </si>
  <si>
    <t>-1537831246</t>
  </si>
  <si>
    <t>Projektové práce, inženýrská a kompletační činnost vypracování dokumentace skutečného provedení v digitální formě kabelů VN</t>
  </si>
  <si>
    <t>000010037.P</t>
  </si>
  <si>
    <t>Vypracování dokumentace skutečného provedení v digitální formě kabelů sdělovacích a optických</t>
  </si>
  <si>
    <t>71132508</t>
  </si>
  <si>
    <t>Projektové práce, inženýrská a kompletační činnost vypracování dokumentace skutečného provedení v digitální formě kabelů sdělovacích a optických</t>
  </si>
  <si>
    <t>000010901.P</t>
  </si>
  <si>
    <t>Inženýrská činnost při realizaci stavby</t>
  </si>
  <si>
    <t>559715570</t>
  </si>
  <si>
    <t>Projektové práce, inženýrská a kompletační činnost ostatní práce - inženýrská činnost při realizaci stavby</t>
  </si>
  <si>
    <t>000020011.P</t>
  </si>
  <si>
    <t>Geodetické a geometrické zaměření kabelové trasy do 100 m</t>
  </si>
  <si>
    <t>741887135</t>
  </si>
  <si>
    <t>Geodetické a geometrické zaměření stavby kabelové stavby geodetické a geometrické zaměření trasy do 100 m</t>
  </si>
  <si>
    <t>000020014.P</t>
  </si>
  <si>
    <t>Geodetické doměření spojek VN - připojení na síť VN PREdi</t>
  </si>
  <si>
    <t>1417807457</t>
  </si>
  <si>
    <t>Geodetické a geometrické zaměření stavby kabelové stavby geodetické doměření spojek VN - připojení na síť VN PREdi</t>
  </si>
  <si>
    <t>922/VN - Připojení do sítě VN</t>
  </si>
  <si>
    <t>460720003.P</t>
  </si>
  <si>
    <t>Připojení do sítě VN 2x spojkou včetně inženýrské činnosti</t>
  </si>
  <si>
    <t>sada</t>
  </si>
  <si>
    <t>1429448501</t>
  </si>
  <si>
    <t>Připojení do sítě VN včetně inženýrské činnosti 2 x spojkou</t>
  </si>
  <si>
    <t>922/DEM - Demontážní práce</t>
  </si>
  <si>
    <t>-1393617777</t>
  </si>
  <si>
    <t>PRE004090.D</t>
  </si>
  <si>
    <t xml:space="preserve">Demontáž hliníkových kabelů  AXEKVCEY + OT, 22 kV 1x240 mm2 volně uložených</t>
  </si>
  <si>
    <t>-684078988</t>
  </si>
  <si>
    <t>932 - Kabelové vedení 1 kV</t>
  </si>
  <si>
    <t>932/M - Zemní a montážní práce</t>
  </si>
  <si>
    <t>1884524431</t>
  </si>
  <si>
    <t>-1316186754</t>
  </si>
  <si>
    <t>460200263.P</t>
  </si>
  <si>
    <t>Hloubení kabelových zapažených a nezapažených rýh ručně š 50 cm, hl 80 cm, v hornině tř 3</t>
  </si>
  <si>
    <t>1239714228</t>
  </si>
  <si>
    <t>Hloubení kabelových rýh včetně urovnání dna, přemístění výkopku do vzdálenosti 3 m od okraje jámy nebo naložení na dopravní prostředek ručně šířky 50 cm, hloubky 80 cm, v hornině třídy 3</t>
  </si>
  <si>
    <t>460200643.P</t>
  </si>
  <si>
    <t>Hloubení kabelových zapažených a nezapažených rýh ručně š 65 cm, hl 80 cm, v hornině tř 3</t>
  </si>
  <si>
    <t>-1088401444</t>
  </si>
  <si>
    <t>Hloubení kabelových rýh včetně urovnání dna, přemístění výkopku do vzdálenosti 3 m od okraje jámy nebo naložení na dopravní prostředek ručně šířky 65 cm, hloubky 80 cm, v hornině třídy 3</t>
  </si>
  <si>
    <t>460560243.P</t>
  </si>
  <si>
    <t>Zásyp rýh ručně šířky 50 cm, hloubky 60 cm, z horniny třídy 3</t>
  </si>
  <si>
    <t>-1283413856</t>
  </si>
  <si>
    <t>Ruční zásyp rýh kabelových včetně zhutnění a uložení výkopku do vrstev a urovnání povrchu šířky 50 cm hloubky 60 cm, v hornině třídy 3</t>
  </si>
  <si>
    <t>460560623.P</t>
  </si>
  <si>
    <t xml:space="preserve">Zásyp rýh ručně šířky 65 cm, hloubky 60 cm, z horniny třídy 3
</t>
  </si>
  <si>
    <t>-510438106</t>
  </si>
  <si>
    <t>Ruční zásyp rýh kabelových včetně zhutnění a uložení výkopku do vrstev a urovnání povrchu šířky 65 cm hloubky 60 cm, v hornině třídy 3</t>
  </si>
  <si>
    <t>000112187</t>
  </si>
  <si>
    <t>deska zákrytová PVC 200x1000x2-CWS potisk PREdi</t>
  </si>
  <si>
    <t>-1114002021</t>
  </si>
  <si>
    <t>460421903.P</t>
  </si>
  <si>
    <t>Oprava lože kabelů z písku nebo štěrkopísku se zakrytím cihlami šířky lože do 50 cm</t>
  </si>
  <si>
    <t>-1349251964</t>
  </si>
  <si>
    <t>Kabelové lože včetně podsypu, zhutnění a urovnání povrchu oprava lože kabelů včetně vyjmutí a očištění cihel, odstranění záhozové vrstvy, zřízení podsypu a záhozu tloušťky 10 cm nad kabel, zhutnění a urovnání povrchu, zakrytí cihlami s použitím maximálně 25 % nových cihel, z písku nebo štěrkopísku, šířky lože přes 35 do 50 cm</t>
  </si>
  <si>
    <t>460510055.P</t>
  </si>
  <si>
    <t>Kabelové prostupy z trub plastových do rýhy bez obsypu, průměru do 15 cm (pro chráničky 160)</t>
  </si>
  <si>
    <t>1843059050</t>
  </si>
  <si>
    <t>Kabelové prostupy z trub plastových včetně osazení, utěsnění a spárování do rýhy, bez výkopových prací bez obsypu, vnitřního průměru přes 10 do 15 cm (pro chráničky 160)</t>
  </si>
  <si>
    <t>000999457</t>
  </si>
  <si>
    <t>chránička hladká trubka, pr.160 dle KP</t>
  </si>
  <si>
    <t>1419333961</t>
  </si>
  <si>
    <t>ELE100001</t>
  </si>
  <si>
    <t>chránička hladká trubka, pr.160 dle KP - dělená</t>
  </si>
  <si>
    <t>-197293025</t>
  </si>
  <si>
    <t>932/OST - Ostatní náklady</t>
  </si>
  <si>
    <t>-1288923417</t>
  </si>
  <si>
    <t>000010035.P</t>
  </si>
  <si>
    <t>Vypracování dokumentace skutečného provedení v digitální formě kabelů NN</t>
  </si>
  <si>
    <t>1012173638</t>
  </si>
  <si>
    <t>Projektové práce, inženýrská a kompletační činnost vypracování dokumentace skutečného provedení v digitální formě kabelů NN</t>
  </si>
  <si>
    <t>-514110612</t>
  </si>
  <si>
    <t>-1167017292</t>
  </si>
  <si>
    <t xml:space="preserve">961 - Kabelové vedení SDK </t>
  </si>
  <si>
    <t>961/M-K - Zemní a montážní práce</t>
  </si>
  <si>
    <t>220061536.P</t>
  </si>
  <si>
    <t xml:space="preserve">Montáž kabel volně uložený s jádrem 1 mm Cu 19DM 0,9 </t>
  </si>
  <si>
    <t>788520098</t>
  </si>
  <si>
    <t>Sdělovací kabely místní sítě montáž kabelu návěstního volně uloženého s jádrem 1 mm Cu TCEKEZE, TCEKFE, TCEKPFLEY, TCEKPFLEZE 24 P</t>
  </si>
  <si>
    <t>000108214</t>
  </si>
  <si>
    <t>kabel DCKQYPY 19DM 0,9</t>
  </si>
  <si>
    <t>2130575678</t>
  </si>
  <si>
    <t>220070034.P</t>
  </si>
  <si>
    <t>Montáž spojování žil zátorky rovné TR 240 pro 100 žil, 0,6/0,8 mm Cu s pancířem (spojka 19 DM)</t>
  </si>
  <si>
    <t>977384735</t>
  </si>
  <si>
    <t>Montáž spojování žil zátorkami kabelů místní sítě rovnými TR120 pro 100 žil, 0,6/0,8 mm Cu s pancířem</t>
  </si>
  <si>
    <t>001</t>
  </si>
  <si>
    <t>Spojka TR 240 s armaturou a protikorozní ochranou (manžeta smršťovací)</t>
  </si>
  <si>
    <t>256</t>
  </si>
  <si>
    <t>1692462065</t>
  </si>
  <si>
    <t>Spojka TR 240 s armaturou a protikorozní ochranou manžeta smršťovací</t>
  </si>
  <si>
    <t>220110401.P</t>
  </si>
  <si>
    <t>Montáž smršťovací koncovky na zemní kabel</t>
  </si>
  <si>
    <t>-2105799597</t>
  </si>
  <si>
    <t>Závěry, koncovky kabelů místní sítě montáž smršťovací koncovky na zemní kabel</t>
  </si>
  <si>
    <t>002</t>
  </si>
  <si>
    <t>Koncovka smršťovací</t>
  </si>
  <si>
    <t>572637641</t>
  </si>
  <si>
    <t>220111406.P</t>
  </si>
  <si>
    <t>Zapojení vodičů po měření</t>
  </si>
  <si>
    <t>čt</t>
  </si>
  <si>
    <t>-1869292049</t>
  </si>
  <si>
    <t>Závěry, koncovky kabelů místní sítě zapojení vodičů po měření</t>
  </si>
  <si>
    <t>220111411.P</t>
  </si>
  <si>
    <t>Odpojení vodičů pro měření 1stranné</t>
  </si>
  <si>
    <t>1743807576</t>
  </si>
  <si>
    <t>Závěry, koncovky kabelů místní sítě odpojení vodičů pro měření 1stranné</t>
  </si>
  <si>
    <t>220111502.P</t>
  </si>
  <si>
    <t>Úprava koncůkabelu k číslování oboustrannému</t>
  </si>
  <si>
    <t>-1004710943</t>
  </si>
  <si>
    <t>Závěry, koncovky kabelů místní sítě úprava konců kabelu k číslování oboustrannému</t>
  </si>
  <si>
    <t>220151774.P</t>
  </si>
  <si>
    <t>Číslování spojek a závěrů do 60 žil oboustranné číslování</t>
  </si>
  <si>
    <t>-1563666695</t>
  </si>
  <si>
    <t>Závěry, koncovky kabelů místní sítě číslování spojek a závěrů do 60 žil oboustranné číslování</t>
  </si>
  <si>
    <t>220180002.P</t>
  </si>
  <si>
    <t>Odpancéřování kabelu do 63 prvků</t>
  </si>
  <si>
    <t>838594206</t>
  </si>
  <si>
    <t>Vedení z metalických kabelů odpancéřování kabelu do 63 prvků</t>
  </si>
  <si>
    <t>220180322.P</t>
  </si>
  <si>
    <t>Kladení do lože v husté zástavbě kabelu přes 3 do 5 kg/m . kabel 19 DM</t>
  </si>
  <si>
    <t>-487195240</t>
  </si>
  <si>
    <t>Vedení z metalických kabelů kladení do lože v husté zástavbě, kabelu přes 3 do 5 kg/m</t>
  </si>
  <si>
    <t>220190801.P</t>
  </si>
  <si>
    <t>Zvýšení izolační pevnosti spojky na 4 kV</t>
  </si>
  <si>
    <t>127162028</t>
  </si>
  <si>
    <t>Spojky metalických kabelů zvýšení izolační pevnosti spojky na 4 kV</t>
  </si>
  <si>
    <t>220201024.P</t>
  </si>
  <si>
    <t>Montáž protikorozní ochrany spojky TR 240</t>
  </si>
  <si>
    <t>-1417507805</t>
  </si>
  <si>
    <t>Montáž protikorozní ochrany spojky TR 120</t>
  </si>
  <si>
    <t>220220123.P</t>
  </si>
  <si>
    <t>Předměření před montáží zkrácené v jednom směru za provozu kabel 19 DM 0,9</t>
  </si>
  <si>
    <t>úsek</t>
  </si>
  <si>
    <t>-458221010</t>
  </si>
  <si>
    <t>Měření na sdělovacích kabelech závěrečné měření zkrácené v jednom směru za provozu kabel 24 P</t>
  </si>
  <si>
    <t>220220124.P</t>
  </si>
  <si>
    <t>Závěrečné měření zkrácené v jednom směru za provozu 19 čtyřek</t>
  </si>
  <si>
    <t>1584655612</t>
  </si>
  <si>
    <t>Měření na sdělovacích kabelech závěrečné měření zkrácené v jednom směru za provozu 19 čtyřek</t>
  </si>
  <si>
    <t>-108796303</t>
  </si>
  <si>
    <t>-1318080956</t>
  </si>
  <si>
    <t>961/M- P - Zemní a montážní práce</t>
  </si>
  <si>
    <t>1809037599</t>
  </si>
  <si>
    <t>-1319383486</t>
  </si>
  <si>
    <t>-788558014</t>
  </si>
  <si>
    <t>-186124348</t>
  </si>
  <si>
    <t>1821210806</t>
  </si>
  <si>
    <t>-1865735820</t>
  </si>
  <si>
    <t>759686194</t>
  </si>
  <si>
    <t>1358895421</t>
  </si>
  <si>
    <t>-1272798771</t>
  </si>
  <si>
    <t>-882165629</t>
  </si>
  <si>
    <t>-1726086198</t>
  </si>
  <si>
    <t>1772754305</t>
  </si>
  <si>
    <t>-1656706244</t>
  </si>
  <si>
    <t>562641635</t>
  </si>
  <si>
    <t>1860947274</t>
  </si>
  <si>
    <t>488987211</t>
  </si>
  <si>
    <t>1461751456</t>
  </si>
  <si>
    <t>1431609894</t>
  </si>
  <si>
    <t>-1162058080</t>
  </si>
  <si>
    <t>1346345691</t>
  </si>
  <si>
    <t>961/OST - Ostatní náklady</t>
  </si>
  <si>
    <t>961/DEM - Demontážní práce</t>
  </si>
  <si>
    <t>PRE004020.PP</t>
  </si>
  <si>
    <t>Zaslepení smršťovací čepičkou proti vlkosti pro kabel SDK</t>
  </si>
  <si>
    <t>1818713166</t>
  </si>
  <si>
    <t>Ukončení kabelů smršťovací čepičkou proti vlhkosti počtu a průřezu žil do 1 x 240 mm2</t>
  </si>
  <si>
    <t>220061536.D</t>
  </si>
  <si>
    <t xml:space="preserve">Demontáž kabel volně uložený s jádrem 1 mm Cu 19DM 0,9 </t>
  </si>
  <si>
    <t>-1551318764</t>
  </si>
  <si>
    <t>SO 403 - Přeložka kabelu SŽDC</t>
  </si>
  <si>
    <t>Poplatek za uložení odpadu ze sypaniny na skládce (skládkovné)</t>
  </si>
  <si>
    <t>912332617</t>
  </si>
  <si>
    <t>Uložení sypaniny poplatek za uložení sypaniny na skládce (skládkovné)</t>
  </si>
  <si>
    <t>3,113*1,8</t>
  </si>
  <si>
    <t>220111431</t>
  </si>
  <si>
    <t>Jednosměrné měření na místním kabelu</t>
  </si>
  <si>
    <t>pár</t>
  </si>
  <si>
    <t>-187732270</t>
  </si>
  <si>
    <t>Měření na místním sdělovacím kabelu včetně měření kontinuity žil, smyčkových a izolačních odporů, vyplnění měření protokolu jednosměrné</t>
  </si>
  <si>
    <t>Poznámka k položce:_x000d_
před a po přeložce</t>
  </si>
  <si>
    <t>300*2*2</t>
  </si>
  <si>
    <t>150*2*2</t>
  </si>
  <si>
    <t>200*2*2</t>
  </si>
  <si>
    <t>veškeré měření dle předpisů správce před a po přeložce</t>
  </si>
  <si>
    <t>220111432</t>
  </si>
  <si>
    <t>Jednosměrné měření na dálkovém kabelu</t>
  </si>
  <si>
    <t>1459868369</t>
  </si>
  <si>
    <t>Měření na místním sdělovacím kabelu včetně měření kontinuity žil, smyčkových a izolačních odporů, vyplnění měření protokolu Jednosměrné měření na dálkovém kabelu</t>
  </si>
  <si>
    <t>90*2*2</t>
  </si>
  <si>
    <t>(4*2+6*2+16*2+10)*2</t>
  </si>
  <si>
    <t>220182024</t>
  </si>
  <si>
    <t>Označení optického kabelu nebo spojky dvojicí magnetu</t>
  </si>
  <si>
    <t>346809265</t>
  </si>
  <si>
    <t>Označení optického kabelu nebo spojky HDPE trubky zaměřovacím markrem</t>
  </si>
  <si>
    <t>2+3</t>
  </si>
  <si>
    <t>357116602-R</t>
  </si>
  <si>
    <t>ball marker</t>
  </si>
  <si>
    <t>-790376469</t>
  </si>
  <si>
    <t>460070003R</t>
  </si>
  <si>
    <t>Hloubení nezapažených jam pro sondy ručně v hornině tř 3</t>
  </si>
  <si>
    <t>-1620262451</t>
  </si>
  <si>
    <t>Hloubení nezapažených jam ručně pro ostatní konstrukce s přemístěním výkopku do vzdálenosti 3 m od okraje jámy nebo naložením na dopravní prostředek, včetně zásypu, zhutnění a urovnání povrchu pro stožárové vzpěry nebo odrazníky slaboproudých vedení na rovině, v hornině třídy 3</t>
  </si>
  <si>
    <t>3*2</t>
  </si>
  <si>
    <t>460150243</t>
  </si>
  <si>
    <t>Hloubení kabelových zapažených i nezapažených rýh ručně š 50 cm, hl 60 cm, v hornině tř 3</t>
  </si>
  <si>
    <t>-1975409281</t>
  </si>
  <si>
    <t>Hloubení zapažených i nezapažených kabelových rýh ručně včetně urovnání dna s přemístěním výkopku do vzdálenosti 3 m od okraje jámy nebo naložením na dopravní prostředek šířky 50 cm, hloubky 60 cm, v hornině třídy 3</t>
  </si>
  <si>
    <t>460150883</t>
  </si>
  <si>
    <t>Hloubení kabelových zapažených i nezapažených rýh ručně š 80 cm, hl 120 cm, v hornině tř 3</t>
  </si>
  <si>
    <t>-1319336461</t>
  </si>
  <si>
    <t>Hloubení zapažených i nezapažených kabelových rýh ručně včetně urovnání dna s přemístěním výkopku do vzdálenosti 3 m od okraje jámy nebo naložením na dopravní prostředek šířky 80 cm, hloubky 120 cm, v hornině třídy 3</t>
  </si>
  <si>
    <t>460490013</t>
  </si>
  <si>
    <t>Krytí kabelů výstražnou fólií šířky 34 cm</t>
  </si>
  <si>
    <t>114265142</t>
  </si>
  <si>
    <t>Krytí kabelů, spojek, koncovek a odbočnic kabelů výstražnou fólií z PVC včetně vyrovnání povrchu rýhy, rozvinutí a uložení fólie do rýhy, fólie šířky do 34cm</t>
  </si>
  <si>
    <t>4+18</t>
  </si>
  <si>
    <t>693113110</t>
  </si>
  <si>
    <t>EXTRUNET - výstražná fólie z polyethylenu šíře 33 cm s potiskem</t>
  </si>
  <si>
    <t>1292548341</t>
  </si>
  <si>
    <t xml:space="preserve">pás varovný plný PE  šíře 33 cm s potiskem</t>
  </si>
  <si>
    <t>Poznámka k položce:_x000d_
šíře 33 cm s potiskem</t>
  </si>
  <si>
    <t>4+1+1</t>
  </si>
  <si>
    <t>589319630</t>
  </si>
  <si>
    <t>směs pro beton třída C8/10 (B10) kamenivo do 8 mm</t>
  </si>
  <si>
    <t>1970506547</t>
  </si>
  <si>
    <t>0,5*0,1*(9+9)</t>
  </si>
  <si>
    <t>589329350</t>
  </si>
  <si>
    <t>směs pro beton třída C25-30 XF1, XA1 frakce do 8 mm</t>
  </si>
  <si>
    <t>-1305643513</t>
  </si>
  <si>
    <t>0,5*0,21*(9+9)</t>
  </si>
  <si>
    <t>345713570</t>
  </si>
  <si>
    <t>trubka elektroinstalační ohebná , HDPE+LDPE KF 09125</t>
  </si>
  <si>
    <t>857559944</t>
  </si>
  <si>
    <t>trubka elektroinstalační ohebná dvouplášťová korugovaná D 108/125 mm, HDPE+LDPE</t>
  </si>
  <si>
    <t>18*2</t>
  </si>
  <si>
    <t>460510201R</t>
  </si>
  <si>
    <t>Kanály do rýhy neasfaltované z prefabrikovaných betonových žlabů</t>
  </si>
  <si>
    <t>460436342</t>
  </si>
  <si>
    <t xml:space="preserve">Kabelové prostupy, kanály a multikanály kanály z prefabrikovaných betonových žlabů včetně utěsnění, vyspárování a zakrytí víkem do rýhy, bez výkopových prací neasfaltované </t>
  </si>
  <si>
    <t>592133440</t>
  </si>
  <si>
    <t>poklop kabelového žlabu TK 1 AZD 26-50 50x16x3,5 cm</t>
  </si>
  <si>
    <t>497852827</t>
  </si>
  <si>
    <t>poklop kabelového žlabu betonový 50x16x3,5 cm</t>
  </si>
  <si>
    <t>4*2*2</t>
  </si>
  <si>
    <t>592134051R</t>
  </si>
  <si>
    <t xml:space="preserve">žlab kabelový  AZD 122-19 100x55x32 cm</t>
  </si>
  <si>
    <t>1394741110</t>
  </si>
  <si>
    <t>460560213</t>
  </si>
  <si>
    <t>Zásyp rýh ručně šířky 50 cm, hloubky 30 cm, z horniny třídy 3</t>
  </si>
  <si>
    <t>426438560</t>
  </si>
  <si>
    <t>Zásyp kabelových rýh ručně s uložením výkopku ve vrstvách včetně zhutnění a urovnání povrchu šířky 50 cm hloubky 30 cm, v hornině třídy 3</t>
  </si>
  <si>
    <t>460560883</t>
  </si>
  <si>
    <t>Zásyp rýh ručně šířky 80 cm, hloubky 120 cm, z horniny třídy 3</t>
  </si>
  <si>
    <t>-1650081009</t>
  </si>
  <si>
    <t>Zásyp kabelových rýh ručně s uložením výkopku ve vrstvách včetně zhutnění a urovnání povrchu šířky 80 cm hloubky 120 cm, v hornině třídy 3</t>
  </si>
  <si>
    <t>460600023</t>
  </si>
  <si>
    <t>2030598624</t>
  </si>
  <si>
    <t>Přemístění (odvoz) horniny, suti a vybouraných hmot vodorovné přemístění horniny včetně složení, bez naložení a rozprostření jakékoliv třídy, na vzdálenost přes 500 do 1000 m</t>
  </si>
  <si>
    <t>0,45*0,325*18+0,4*0,3*4</t>
  </si>
  <si>
    <t>460600031</t>
  </si>
  <si>
    <t>Příplatek k vodorovnému přemístění horniny za každých dalších 1000 m</t>
  </si>
  <si>
    <t>-926847729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</si>
  <si>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</si>
  <si>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3,113*19</t>
  </si>
  <si>
    <t>Geodetické práce při provádění stavby</t>
  </si>
  <si>
    <t>Kč</t>
  </si>
  <si>
    <t>-50948156</t>
  </si>
  <si>
    <t>Průzkumné, geodetické a projektové práce geodetické práce při provádění stavby</t>
  </si>
  <si>
    <t>Poznámka k položce:_x000d_
vytyčení nové trasy</t>
  </si>
  <si>
    <t>Geodetické práce po výstavbě</t>
  </si>
  <si>
    <t>1836543699</t>
  </si>
  <si>
    <t>Průzkumné, geodetické a projektové práce geodetické práce po výstavbě</t>
  </si>
  <si>
    <t>SO 404 - Přeložka VO</t>
  </si>
  <si>
    <t xml:space="preserve">    741 - Elektroinstalace - silnoproud</t>
  </si>
  <si>
    <t>961044111</t>
  </si>
  <si>
    <t>Bourání základů z betonu prostého</t>
  </si>
  <si>
    <t>-1532937443</t>
  </si>
  <si>
    <t>Bourání základů z betonu prostého</t>
  </si>
  <si>
    <t>0,8*0,8*1,3*7</t>
  </si>
  <si>
    <t>997013801</t>
  </si>
  <si>
    <t>Poplatek za uložení stavebního betonového odpadu na skládce (skládkovné)</t>
  </si>
  <si>
    <t>1520594697</t>
  </si>
  <si>
    <t>Poplatek za uložení stavebního odpadu na skládce (skládkovné) betonového</t>
  </si>
  <si>
    <t>5,824*2,4</t>
  </si>
  <si>
    <t>-1472370167</t>
  </si>
  <si>
    <t>31,547*1,8</t>
  </si>
  <si>
    <t>210100251</t>
  </si>
  <si>
    <t>Ukončení kabelů smršťovací záklopkou nebo páskou se zapojením bez letování žíly do 4x10 mm2</t>
  </si>
  <si>
    <t>-17715926</t>
  </si>
  <si>
    <t>Ukončení kabelů smršťovací záklopkou nebo páskou se zapojením bez letování počtu a průřezu žil do 4 x 10 mm2</t>
  </si>
  <si>
    <t>210100252</t>
  </si>
  <si>
    <t>Ukončení kabelů smršťovací záklopkou nebo páskou se zapojením bez letování žíly do 4x25 mm2</t>
  </si>
  <si>
    <t>1632649310</t>
  </si>
  <si>
    <t>Ukončení kabelů smršťovací záklopkou nebo páskou se zapojením bez letování počtu a průřezu žil do 4 x 25 mm2</t>
  </si>
  <si>
    <t>10*2</t>
  </si>
  <si>
    <t>343825510.a</t>
  </si>
  <si>
    <t>páska elektroizolační TEMFLEX, 15 mm,10m, tl 0,15</t>
  </si>
  <si>
    <t>429518334</t>
  </si>
  <si>
    <t xml:space="preserve">páska elektroizolační  15 mm,10m, tl 0,15</t>
  </si>
  <si>
    <t>1219806</t>
  </si>
  <si>
    <t>kabelová koncovka</t>
  </si>
  <si>
    <t>-919774057</t>
  </si>
  <si>
    <t>KABELOVÁ KONCOVKA</t>
  </si>
  <si>
    <t>210101237R</t>
  </si>
  <si>
    <t>Propojení kabelů celoplastových spojkou do 1 kV venkovní smršťovací - odbočná- do 3x185+90až240+120</t>
  </si>
  <si>
    <t>599127240</t>
  </si>
  <si>
    <t>354360321R</t>
  </si>
  <si>
    <t>spojka kabelová odbočná H5-35</t>
  </si>
  <si>
    <t>-1624596340</t>
  </si>
  <si>
    <t>210160711R</t>
  </si>
  <si>
    <t>Montáž ročních astronomických spínacích hodin</t>
  </si>
  <si>
    <t>1625497615</t>
  </si>
  <si>
    <t>358898311R</t>
  </si>
  <si>
    <t>roční astronomické spínací hodiny</t>
  </si>
  <si>
    <t>-1125801669</t>
  </si>
  <si>
    <t>210202013</t>
  </si>
  <si>
    <t>Montáž svítidlo výbojkové průmyslové stropní na výložník</t>
  </si>
  <si>
    <t>1927364885</t>
  </si>
  <si>
    <t>Montáž svítidel výbojkových se zapojením vodičů průmyslových nebo venkovních na výložník</t>
  </si>
  <si>
    <t>4+1+2+1</t>
  </si>
  <si>
    <t>34844553R</t>
  </si>
  <si>
    <t>svítidlo venkovní výbojkové výložníkové 100 W</t>
  </si>
  <si>
    <t>-1584566950</t>
  </si>
  <si>
    <t>347604090</t>
  </si>
  <si>
    <t>výbojka sodíková vysokotlaká SON-T Pia 100 W E 40</t>
  </si>
  <si>
    <t>1167161519</t>
  </si>
  <si>
    <t>výbojka sodíková vysokotlaká 100W E40</t>
  </si>
  <si>
    <t>210202013-D</t>
  </si>
  <si>
    <t>Demontáž svítidlo výbojkové průmyslové stropní na výložník</t>
  </si>
  <si>
    <t>315140756</t>
  </si>
  <si>
    <t>Demontáž svítidel výbojkových se zapojením vodičů průmyslových nebo venkovních na výložník</t>
  </si>
  <si>
    <t>Poznámka k položce:_x000d_
vč. odvozu</t>
  </si>
  <si>
    <t>210204011</t>
  </si>
  <si>
    <t>Montáž stožárů osvětlení ocelových samostatně stojících délky do 12 m</t>
  </si>
  <si>
    <t>2074491339</t>
  </si>
  <si>
    <t>Montáž stožárů osvětlení, bez zemních prací ocelových samostatně stojících, délky do 12 m</t>
  </si>
  <si>
    <t>4+1+2+1+2</t>
  </si>
  <si>
    <t>552514820</t>
  </si>
  <si>
    <t>manžeta ochranná elastomerová pro ZMU DN 200</t>
  </si>
  <si>
    <t>1064713133</t>
  </si>
  <si>
    <t>manžeta ochranná elastomerová pro potrubí s povrchovou ochranou z cementové malty DN 200</t>
  </si>
  <si>
    <t>316741121R</t>
  </si>
  <si>
    <t>stožár osvětlovací přechodový 6m -159/133/114 pozinkovaný</t>
  </si>
  <si>
    <t>1117390213</t>
  </si>
  <si>
    <t>316741092</t>
  </si>
  <si>
    <t>stožár osvětlovací U 10 -159/108/89 pozinkovaný- uliční</t>
  </si>
  <si>
    <t>726641970</t>
  </si>
  <si>
    <t>stožár osvětlovací U 10 -159/133/114 pozinkovaný- uliční</t>
  </si>
  <si>
    <t>210204011-D</t>
  </si>
  <si>
    <t>Demontáž stožárů osvětlení ocelových samostatně stojících délky do 12 m</t>
  </si>
  <si>
    <t>551285162</t>
  </si>
  <si>
    <t>Demontáž stožárů osvětlení, bez zemních prací ocelových samostatně stojících, délky do 12 m</t>
  </si>
  <si>
    <t>Poznámka k položce:_x000d_
vč. odvozu a ekol. likvidace</t>
  </si>
  <si>
    <t>210204103</t>
  </si>
  <si>
    <t>Montáž výložníků osvětlení jednoramenných sloupových hmotnosti do 35 kg</t>
  </si>
  <si>
    <t>1779803019</t>
  </si>
  <si>
    <t>Montáž výložníků osvětlení jednoramenných sloupových, hmotnosti do 35 kg</t>
  </si>
  <si>
    <t>31677159R</t>
  </si>
  <si>
    <t>výložník PDV 1 2000/114 - bez úchytu tabulí</t>
  </si>
  <si>
    <t>-900073839</t>
  </si>
  <si>
    <t>31677156R</t>
  </si>
  <si>
    <t>výložník UZD 1-2000</t>
  </si>
  <si>
    <t>215061710</t>
  </si>
  <si>
    <t>31677157R</t>
  </si>
  <si>
    <t>výložník UZD 1-2500</t>
  </si>
  <si>
    <t>1023194001</t>
  </si>
  <si>
    <t>31677158R</t>
  </si>
  <si>
    <t>výložník UZD 1-1000</t>
  </si>
  <si>
    <t>1471139137</t>
  </si>
  <si>
    <t>210204103-D</t>
  </si>
  <si>
    <t>Demontáž výložníků osvětlení jednoramenných sloupových hmotnosti do 35 kg</t>
  </si>
  <si>
    <t>121290751</t>
  </si>
  <si>
    <t>Demontáž výložníků osvětlení jednoramenných sloupových, hmotnosti do 35 kg</t>
  </si>
  <si>
    <t>210204201</t>
  </si>
  <si>
    <t>Montáž elektrovýzbroje stožárů osvětlení 1 okruh</t>
  </si>
  <si>
    <t>931299855</t>
  </si>
  <si>
    <t>345622811</t>
  </si>
  <si>
    <t>svorkovnice stožárová s řadovými svorkami</t>
  </si>
  <si>
    <t>1255572650</t>
  </si>
  <si>
    <t>210204201-D</t>
  </si>
  <si>
    <t>Demontáž elektrovýzbroje stožárů osvětlení 1 okruh</t>
  </si>
  <si>
    <t>880186991</t>
  </si>
  <si>
    <t>210220022</t>
  </si>
  <si>
    <t>Montáž uzemňovacího vedení vodičů FeZn pomocí svorek v zemi drátem do 10 mm ve městské zástavbě</t>
  </si>
  <si>
    <t>1922876016</t>
  </si>
  <si>
    <t>Montáž uzemňovacího vedení s upevněním, propojením a připojením pomocí svorek v zemi s izolací spojů vodičů FeZn drátem nebo lanem průměru do 10 mm v městské zástavbě</t>
  </si>
  <si>
    <t>48+27+53+48+48+48+45+40</t>
  </si>
  <si>
    <t>354410730</t>
  </si>
  <si>
    <t>drát průměr 10 mm FeZn</t>
  </si>
  <si>
    <t>-546770883</t>
  </si>
  <si>
    <t>Poznámka k položce:_x000d_
Hmotnost: 0,62 kg/m</t>
  </si>
  <si>
    <t>(48+27+53+48+48+48+45+40)*0,62</t>
  </si>
  <si>
    <t>210220022-D</t>
  </si>
  <si>
    <t>Demontáž uzemňovacího vedení vodičů FeZn pomocí svorek v zemi drátem do 10 mm ve městské zástavbě</t>
  </si>
  <si>
    <t>315712162</t>
  </si>
  <si>
    <t>Demontáž uzemňovacího vedení s upevněním, propojením a připojením pomocí svorek v zemi s izolací spojů vodičů FeZn drátem nebo lanem průměru do 10 mm v městské zástavbě</t>
  </si>
  <si>
    <t>48+27+53+48+48+48+45</t>
  </si>
  <si>
    <t>210220301-D.a</t>
  </si>
  <si>
    <t>Demontáž svorek hromosvodných typu SS, SR 03 se 2 šrouby</t>
  </si>
  <si>
    <t>-1180353713</t>
  </si>
  <si>
    <t xml:space="preserve">Demontáž hromosvodného vedení svorek se 2 šrouby, </t>
  </si>
  <si>
    <t>210280002</t>
  </si>
  <si>
    <t>Zkoušky a prohlídky el rozvodů a zařízení celková prohlídka pro objem mtž prací do 500 000 Kč</t>
  </si>
  <si>
    <t>-566905830</t>
  </si>
  <si>
    <t>Zkoušky a prohlídky elektrických rozvodů a zařízení celková prohlídka, zkoušení, měření a vyhotovení revizní zprávy pro objem montážních prací přes 100 do 500 tisíc Kč</t>
  </si>
  <si>
    <t>210280211</t>
  </si>
  <si>
    <t>Měření zemních odporů zemniče prvního nebo samostatného</t>
  </si>
  <si>
    <t>225496895</t>
  </si>
  <si>
    <t>210280215</t>
  </si>
  <si>
    <t>Připlatek k měření zemních odporů prvního zemniče za každý další zemnič v síti</t>
  </si>
  <si>
    <t>-1687840433</t>
  </si>
  <si>
    <t>Měření zemních odporů zemniče Příplatek k ceně za každý další zemnič v síti</t>
  </si>
  <si>
    <t>741372151R</t>
  </si>
  <si>
    <t>Montáž svítidlo LED průmyslové na výložník</t>
  </si>
  <si>
    <t>-36910415</t>
  </si>
  <si>
    <t>Montáž svítidel LED se zapojením vodičů průmyslových závěsných lamp</t>
  </si>
  <si>
    <t>34844562R</t>
  </si>
  <si>
    <t>svítidlo venkovní s LED zdrojem</t>
  </si>
  <si>
    <t>-319794518</t>
  </si>
  <si>
    <t>741420021</t>
  </si>
  <si>
    <t>Montáž svorka hromosvodná se 2 šrouby</t>
  </si>
  <si>
    <t>250689833</t>
  </si>
  <si>
    <t>Montáž hromosvodného vedení svorek se 2 šrouby</t>
  </si>
  <si>
    <t>354418850</t>
  </si>
  <si>
    <t>svorka spojovací SS pro lano D8-10 mm</t>
  </si>
  <si>
    <t>-1079765193</t>
  </si>
  <si>
    <t>svorka spojovací pro lano D 8-10 mm</t>
  </si>
  <si>
    <t>460050013</t>
  </si>
  <si>
    <t>Hloubení nezapažených jam pro stožáry jednoduché délky do 10 m na rovině ručně v hornině tř 3</t>
  </si>
  <si>
    <t>403985247</t>
  </si>
  <si>
    <t>Hloubení nezapažených jam ručně pro stožáry s přemístěním výkopku do vzdálenosti 3 m od okraje jámy nebo naložením na dopravní prostředek, včetně zásypu, zhutnění a urovnání povrchu bez patky jednoduché na rovině, délky přes 8 do 10 m, v hornině třídy 3</t>
  </si>
  <si>
    <t>0,8*0,8*1,3*8+0,6*0,6*0,9*2</t>
  </si>
  <si>
    <t>460080015</t>
  </si>
  <si>
    <t>Základové konstrukce z monolitického betonu C 25/30 bez bednění</t>
  </si>
  <si>
    <t>888783610</t>
  </si>
  <si>
    <t>Základové konstrukce základ bez bednění do rostlé zeminy z monolitického betonu Základové konstrukce z monolitického betonu C 25/30 bez bednění</t>
  </si>
  <si>
    <t>589329400</t>
  </si>
  <si>
    <t>směs pro beton třída C25-30 XF3 frakce do 8 mm</t>
  </si>
  <si>
    <t>1625184672</t>
  </si>
  <si>
    <t>0,8*0,8*(1,3-0,08-0,1)*8+0,6*0,6*0,9*2</t>
  </si>
  <si>
    <t>589333310</t>
  </si>
  <si>
    <t>směs pro beton třída C30/37 XF3 frakce do 8 mm</t>
  </si>
  <si>
    <t>-1943634557</t>
  </si>
  <si>
    <t>0,8*0,8*0,1*8+0,6*0,6*0,1*2</t>
  </si>
  <si>
    <t>345713500</t>
  </si>
  <si>
    <t>trubka elektroinstalační ohebná , HDPE+LDPE KF 09040</t>
  </si>
  <si>
    <t>771678039</t>
  </si>
  <si>
    <t>trubka elektroinstalační ohebná dvouplášťová korugovaná D 32/40 mm, HDPE+LDPE</t>
  </si>
  <si>
    <t>(1+1)*10</t>
  </si>
  <si>
    <t>12905421</t>
  </si>
  <si>
    <t>STOZAROVE POUZDRO SP 250/1000-1500</t>
  </si>
  <si>
    <t>712352587</t>
  </si>
  <si>
    <t>Svítidla Stožáry, výložníky STOZAROVE POUZDRO SP 250/1000-1500</t>
  </si>
  <si>
    <t>460150133</t>
  </si>
  <si>
    <t>Hloubení kabelových zapažených i nezapažených rýh ručně š 35 cm, hl 50 cm, v hornině tř 3</t>
  </si>
  <si>
    <t>-1993890640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</si>
  <si>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</si>
  <si>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>48-1,5*2-6+27-1,5*2-9,5+6+53-1,5*2-24+48-1,5*2+48-1,5*2-5,5-5,5+48-2*1,5-7,5+45-2*1,5+40-2*1,5</t>
  </si>
  <si>
    <t>v chodníku ve volné trase</t>
  </si>
  <si>
    <t>460150153</t>
  </si>
  <si>
    <t>Hloubení kabelových zapažených i nezapažených rýh ručně š 35 cm, hl 70 cm, v hornině tř 3</t>
  </si>
  <si>
    <t>964334673</t>
  </si>
  <si>
    <t>Hloubení zapažených i nezapažených kabelových rýh ručně včetně urovnání dna s přemístěním výkopku do vzdálenosti 3 m od okraje jámy nebo naložením na dopravní prostředek šířky 35 cm, hloubky 70 cm, v hornině třídy 3</t>
  </si>
  <si>
    <t>6+24+5,5+5,5+7,5</t>
  </si>
  <si>
    <t>v místě kabelového žlabu</t>
  </si>
  <si>
    <t>1333696688</t>
  </si>
  <si>
    <t>460421082</t>
  </si>
  <si>
    <t>Lože kabelů z písku nebo štěrkopísku tl 5 cm nad kabel, kryté plastovou folií, š lože do 50 cm</t>
  </si>
  <si>
    <t>66729193</t>
  </si>
  <si>
    <t>Kabelové lože včetně podsypu, zhutnění a urovnání povrchu z písku nebo štěrkopísku tloušťky 5 cm nad kabel zakryté plastovou fólií, šířky lože přes 25 do 50 cm</t>
  </si>
  <si>
    <t>6+9,5+24+5,5+5,5+7,5</t>
  </si>
  <si>
    <t>460421123</t>
  </si>
  <si>
    <t>Lože kabelů z písku a štěrkopísku tl 10 cm nad kabel, kryté beton deskou 50x15 cm, š lože do 45 cm</t>
  </si>
  <si>
    <t>1755056867</t>
  </si>
  <si>
    <t>Kabelové lože včetně podsypu, zhutnění a urovnání povrchu z písku nebo štěrkopísku tloušťky 10 cm nad kabel zakryté betonovými deskami vel. 50 x 15 cm, šířky lože přes 30 do 45 cm</t>
  </si>
  <si>
    <t>592131030.a</t>
  </si>
  <si>
    <t>deska krycí DK1 50 x 17/10 x 3,5 cm</t>
  </si>
  <si>
    <t>1469223357</t>
  </si>
  <si>
    <t>deska krycí betonová 50 x 17/10 x 3,5 cm</t>
  </si>
  <si>
    <t>(48-1,5*2-6+27-1,5*2-9,5+6+53-1,5*2-24+48-1,5*2+48-1,5*2-5,5-5,5+48-2*1,5-7,5+45-2*1,5+40-2*1,5)*2</t>
  </si>
  <si>
    <t>583312890</t>
  </si>
  <si>
    <t>kamenivo těžené drobné frakce 0-2 pískovna Světlá</t>
  </si>
  <si>
    <t>1480286713</t>
  </si>
  <si>
    <t>kamenivo těžené drobné frakce 0-2</t>
  </si>
  <si>
    <t>0,35*0,2*(48-1,5*2-6+27-1,5*2+6+53-1,5*2-24+48-1,5*2+48-1,5*2-5,5-5,5+48-2*1,5-7,5+45-2*1,5+40-2*1,5)*2</t>
  </si>
  <si>
    <t>460470011</t>
  </si>
  <si>
    <t>1168210715</t>
  </si>
  <si>
    <t>1168345188</t>
  </si>
  <si>
    <t>-1532521078</t>
  </si>
  <si>
    <t>(6+24+5,5+5,5+7,5)*2</t>
  </si>
  <si>
    <t>-760531950</t>
  </si>
  <si>
    <t>460560113</t>
  </si>
  <si>
    <t>Zásyp rýh ručně šířky 35 cm, hloubky 30 cm, z horniny třídy 3</t>
  </si>
  <si>
    <t>-501974362</t>
  </si>
  <si>
    <t>Zásyp kabelových rýh ručně s uložením výkopku ve vrstvách včetně zhutnění a urovnání povrchu šířky 35 cm hloubky 30 cm, v hornině třídy 3</t>
  </si>
  <si>
    <t>460560133</t>
  </si>
  <si>
    <t>Zásyp rýh ručně šířky 35 cm, hloubky 50 cm, z horniny třídy 3</t>
  </si>
  <si>
    <t>1957861845</t>
  </si>
  <si>
    <t>Zásyp kabelových rýh ručně s uložením výkopku ve vrstvách včetně zhutnění a urovnání povrchu šířky 35 cm hloubky 50 cm, v hornině třídy 3</t>
  </si>
  <si>
    <t>1124096820</t>
  </si>
  <si>
    <t>320270810</t>
  </si>
  <si>
    <t>v místě kabelového prostupu</t>
  </si>
  <si>
    <t>0,4*0,31*9,5</t>
  </si>
  <si>
    <t>0,35*0,2*(6+24+5,5+5,5+7,5)</t>
  </si>
  <si>
    <t>volné uložení v chodníku</t>
  </si>
  <si>
    <t>0,35*0,2*(48-1,5*2-6+27-1,5*2-9,5+6+53-1,5*2-24+48-1,5*2+48-1,5*2-5,5-5,5+48-2*1,5-7,5+45-2*1,5+40-2*1,5)</t>
  </si>
  <si>
    <t>základy stožárů</t>
  </si>
  <si>
    <t>-1815636538</t>
  </si>
  <si>
    <t>31,547*19</t>
  </si>
  <si>
    <t>1540551396</t>
  </si>
  <si>
    <t>507026108</t>
  </si>
  <si>
    <t>741</t>
  </si>
  <si>
    <t>Elektroinstalace - silnoproud</t>
  </si>
  <si>
    <t>210810089</t>
  </si>
  <si>
    <t>Montáž měděných kabelů CYKY, NYM, NYY, YSLY 1 kV 4x25 mm2 uložených volně</t>
  </si>
  <si>
    <t>1610632106</t>
  </si>
  <si>
    <t>Montáž izolovaných kabelů měděných bez ukončení do 1 kV uložených volně CYKY, NYM, NYY, YSLY, 1 kV, počtu a průřezu žil 4 x 25 mm2</t>
  </si>
  <si>
    <t>48-6+53-24+48+48-5,5-5,5+48-7,8+45+40</t>
  </si>
  <si>
    <t>210901091-D.a</t>
  </si>
  <si>
    <t>Demontáž hliníkových kabelů AYKY, AMCMK, TFSP, NAYY-J-RE(-O-SM) 1kV 4x35 mm2 pevně uložených</t>
  </si>
  <si>
    <t>-494408959</t>
  </si>
  <si>
    <t>Demontáž kabelů hliníkových bez ukončení do 1 kV uložených pevně AMCMK, AYKY, NAYY-J-RE (-O-SM), TFSP, 1 kV, počtu a průřezu žil 4 x 35 mm2</t>
  </si>
  <si>
    <t>48+53+48+48+48+45</t>
  </si>
  <si>
    <t>741122122</t>
  </si>
  <si>
    <t>Montáž kabel Cu plný kulatý žíla 3x1,5 až 6 mm2 zatažený v trubkách (CYKY)</t>
  </si>
  <si>
    <t>-307512541</t>
  </si>
  <si>
    <t>Montáž kabelů měděných bez ukončení uložených v trubkách zatažených plných kulatých nebo bezhalogenových (CYKY) počtu a průřezu žil 3x1,5 až 6 mm2</t>
  </si>
  <si>
    <t>14*2+13*1+12*5+10*2</t>
  </si>
  <si>
    <t>341110300</t>
  </si>
  <si>
    <t>kabel silový s Cu jádrem CYKY 3x1,5 mm2</t>
  </si>
  <si>
    <t>-1494211356</t>
  </si>
  <si>
    <t>Poznámka k položce:_x000d_
obsah kovu [kg/m], Cu =0,044, Al =0</t>
  </si>
  <si>
    <t>741122133</t>
  </si>
  <si>
    <t>Montáž kabel Cu plný kulatý žíla 4x10 mm2 zatažený v trubkách (CYKY)</t>
  </si>
  <si>
    <t>-983613237</t>
  </si>
  <si>
    <t>Montáž kabelů měděných bez ukončení uložených v trubkách zatažených plných kulatých nebo bezhalogenových (CYKY) počtu a průřezu žil 4x10 mm2</t>
  </si>
  <si>
    <t>9,5</t>
  </si>
  <si>
    <t>341110760</t>
  </si>
  <si>
    <t>kabel silový s Cu jádrem CYKY 4x10 mm2</t>
  </si>
  <si>
    <t>1203063891</t>
  </si>
  <si>
    <t>Poznámka k položce:_x000d_
obsah kovu [kg/m], Cu =0,392, Al =0</t>
  </si>
  <si>
    <t>27+6</t>
  </si>
  <si>
    <t>741122134</t>
  </si>
  <si>
    <t>Montáž kabel Cu plný kulatý žíla 4x16 až 25 mm2 zatažený v trubkách (CYKY)</t>
  </si>
  <si>
    <t>588887765</t>
  </si>
  <si>
    <t>Montáž kabelů měděných bez ukončení uložených v trubkách zatažených plných kulatých nebo bezhalogenových (CYKY) počtu a průřezu žil 4x16 až 25 mm2</t>
  </si>
  <si>
    <t>v římse mostu</t>
  </si>
  <si>
    <t>do kabelového žlabu</t>
  </si>
  <si>
    <t>341116100</t>
  </si>
  <si>
    <t>kabel silový s Cu jádrem 1-CYKY 4x25 mm2</t>
  </si>
  <si>
    <t>1154881577</t>
  </si>
  <si>
    <t>Poznámka k položce:_x000d_
obsah kovu [kg/m], Cu =0,98, Al =0</t>
  </si>
  <si>
    <t>48+53+48+48+48+45+40</t>
  </si>
  <si>
    <t>741320105</t>
  </si>
  <si>
    <t>Montáž jistič jednopólový nn do 25 A ve skříni</t>
  </si>
  <si>
    <t>1165543313</t>
  </si>
  <si>
    <t>Montáž jističů se zapojením vodičů jednopólových nn do 25 A ve skříni</t>
  </si>
  <si>
    <t>358221110</t>
  </si>
  <si>
    <t>jistič 1pólový-charakteristika B LPN (LSN) 16B/1</t>
  </si>
  <si>
    <t>-1203766253</t>
  </si>
  <si>
    <t>jistič 1pólový-charakteristika B 16A</t>
  </si>
  <si>
    <t>345713550</t>
  </si>
  <si>
    <t>trubka elektroinstalační ohebná, HDPE+LDPE KF 09110</t>
  </si>
  <si>
    <t>30987038</t>
  </si>
  <si>
    <t>trubka elektroinstalační ohebná dvouplášťová korugovaná D 94/110 mm, HDPE+LDPE</t>
  </si>
  <si>
    <t>9,5*2</t>
  </si>
  <si>
    <t>1668736235</t>
  </si>
  <si>
    <t>0,4*0,1*9,5</t>
  </si>
  <si>
    <t>-2135417855</t>
  </si>
  <si>
    <t>0,4*0,21*9,5</t>
  </si>
  <si>
    <t>SO 406 - Ochránění metalického kabelu NET4GAS</t>
  </si>
  <si>
    <t>-693433569</t>
  </si>
  <si>
    <t>před a po přeložce</t>
  </si>
  <si>
    <t>2*(3*2+14*2)*2</t>
  </si>
  <si>
    <t>veškeré měření dle předpisů správce po přeložce</t>
  </si>
  <si>
    <t>veškeré měření dle předpisů správce po přeložce Označení optického kabelu nebo spojky dvojicí magnetu</t>
  </si>
  <si>
    <t>-1748139430</t>
  </si>
  <si>
    <t>-1972678805</t>
  </si>
  <si>
    <t>-1169052923</t>
  </si>
  <si>
    <t>-1349855665</t>
  </si>
  <si>
    <t>-343644295</t>
  </si>
  <si>
    <t>170540422</t>
  </si>
  <si>
    <t>šíře 33 cm s potiskem</t>
  </si>
  <si>
    <t>-323811049</t>
  </si>
  <si>
    <t>592133450</t>
  </si>
  <si>
    <t>poklop kabelového žlabu TK 2 AZD 28-50 50x23x4 cm</t>
  </si>
  <si>
    <t>712558716</t>
  </si>
  <si>
    <t>592133950</t>
  </si>
  <si>
    <t>žlab kabelový TK 1, T 2N, TK 2 a T 2NK AZD 27-100 100x23x19 cm</t>
  </si>
  <si>
    <t>960059179</t>
  </si>
  <si>
    <t>1050496161</t>
  </si>
  <si>
    <t>012203000</t>
  </si>
  <si>
    <t>-958215483</t>
  </si>
  <si>
    <t>012303000</t>
  </si>
  <si>
    <t>-2012724451</t>
  </si>
  <si>
    <t>SO 502 - Úprava šachty teplovodu</t>
  </si>
  <si>
    <t>1059900738</t>
  </si>
  <si>
    <t>Vodorovné přemístění do vzdálenosti dle možností zhotovitele výkopku/sypaniny z horniny tř. 1 až 4</t>
  </si>
  <si>
    <t>-1795075537</t>
  </si>
  <si>
    <t>"dle pol. č. 122101101 - doprava na skládku" 2</t>
  </si>
  <si>
    <t>419657281</t>
  </si>
  <si>
    <t>2,00"m3"</t>
  </si>
  <si>
    <t>327323128</t>
  </si>
  <si>
    <t>Opěrné zdi a valy ze ŽB tř. C 30/37</t>
  </si>
  <si>
    <t>-1420977958</t>
  </si>
  <si>
    <t>Opěrné zdi a valy z betonu železového bez zvláštních nároků na vliv prostředí tř. C 30/37</t>
  </si>
  <si>
    <t>"přibetonování opěrných zdí šachty" (2*0,6+4,20)*1,10*0,35+2*0,5*1,65*1,1*0,35</t>
  </si>
  <si>
    <t>327351211</t>
  </si>
  <si>
    <t>Bednění opěrných zdí a valů svislých i skloněných zřízení</t>
  </si>
  <si>
    <t>-1060311841</t>
  </si>
  <si>
    <t>Bednění opěrných zdí a valů svislých i skloněných, výšky do 20 m zřízení</t>
  </si>
  <si>
    <t>(2*0,95+4,20+2*0,6+3,50)*1,1+2*2*0,5*1,65*1,1</t>
  </si>
  <si>
    <t>327351221</t>
  </si>
  <si>
    <t>Bednění opěrných zdí a valů svislých i skloněných odstranění</t>
  </si>
  <si>
    <t>1087834451</t>
  </si>
  <si>
    <t>Bednění opěrných zdí a valů svislých i skloněných, výšky do 20 m odstranění</t>
  </si>
  <si>
    <t>327361006</t>
  </si>
  <si>
    <t>Výztuž opěrných zdí a valů D 12 mm z betonářské oceli 10 505</t>
  </si>
  <si>
    <t>446843219</t>
  </si>
  <si>
    <t>Výztuž opěrných zdí a valů průměru do 12 mm, z oceli 10 505 (R) nebo BSt 500</t>
  </si>
  <si>
    <t>"odhad 120 kg/m3" 8*0,12</t>
  </si>
  <si>
    <t>14612879</t>
  </si>
  <si>
    <t>"délky odečteny ze situací" 2*7,50+2*0,85+4,00</t>
  </si>
  <si>
    <t>-1860965399</t>
  </si>
  <si>
    <t>1977421320</t>
  </si>
  <si>
    <t>"zábradlí" 2*7,50+2*0,85+4,00</t>
  </si>
  <si>
    <t>985121122</t>
  </si>
  <si>
    <t>Tryskání degradovaného betonu stěn a rubu kleneb vodou pod tlakem do 1250 barů</t>
  </si>
  <si>
    <t>-1666050234</t>
  </si>
  <si>
    <t>Tryskání degradovaného betonu stěn, rubu kleneb a podlah vodou pod tlakem přes 300 do 1 250 barů</t>
  </si>
  <si>
    <t>(2,60+4,20+2,60)*0,35</t>
  </si>
  <si>
    <t>985323111</t>
  </si>
  <si>
    <t>Spojovací můstek reprofilovaného betonu na cementové bázi tl 1 mm</t>
  </si>
  <si>
    <t>-492838013</t>
  </si>
  <si>
    <t>Spojovací můstek reprofilovaného betonu na cementové bázi, tloušťky 1 mm</t>
  </si>
  <si>
    <t>985331217</t>
  </si>
  <si>
    <t>Dodatečné vlepování betonářské výztuže D 20 mm do chemické malty včetně vyvrtání otvoru</t>
  </si>
  <si>
    <t>-1510759631</t>
  </si>
  <si>
    <t>Dodatečné vlepování betonářské výztuže včetně vyvrtání a vyčištění otvoru chemickou maltou průměr výztuže 20 mm</t>
  </si>
  <si>
    <t>2*62*0,58</t>
  </si>
  <si>
    <t>13021017</t>
  </si>
  <si>
    <t>tyč ocelová žebírková jakost BSt 500S výztuž do betonu D 20mm</t>
  </si>
  <si>
    <t>-1847310313</t>
  </si>
  <si>
    <t>71,92*2*2,47"kg/m"/1000</t>
  </si>
  <si>
    <t>-999008981</t>
  </si>
  <si>
    <t>"dle pol. č. 966005111" 0,725*1/3</t>
  </si>
  <si>
    <t>"z tryskání betonu" 0,115"t"</t>
  </si>
  <si>
    <t>1363380313</t>
  </si>
  <si>
    <t>"dle pol. č. 966005111" 0,725*2/3*1000</t>
  </si>
  <si>
    <t xml:space="preserve">Vodorovná doprava vybouraných hmot  do vzdálenosti dle možností zhotovitele</t>
  </si>
  <si>
    <t>-978110494</t>
  </si>
  <si>
    <t>"dle pol. č. 966005111" 0,725"t"</t>
  </si>
  <si>
    <t>1901289050</t>
  </si>
  <si>
    <t>"dle pol. č. 122101101" 2 "m3" * 2 "t/m3"</t>
  </si>
  <si>
    <t>998153131</t>
  </si>
  <si>
    <t>Přesun hmot pro samostatné zdi a valy zděné z cihel, kamene, tvárnic nebo monolitické v do 12 m</t>
  </si>
  <si>
    <t>-597614324</t>
  </si>
  <si>
    <t>Přesun hmot pro zdi a valy samostatné se svislou nosnou konstrukcí zděnou nebo monolitickou betonovou tyčovou nebo plošnou vodorovná dopravní vzdálenost do 50 m, pro zdi výšky do 12 m</t>
  </si>
  <si>
    <t>711112001</t>
  </si>
  <si>
    <t>Provedení izolace proti zemní vlhkosti svislé za studena nátěrem penetračním</t>
  </si>
  <si>
    <t>-997162575</t>
  </si>
  <si>
    <t>Provedení izolace proti zemní vlhkosti natěradly a tmely za studena na ploše svislé S nátěrem penetračním</t>
  </si>
  <si>
    <t>(2,60+4,20+2,60)*1,10</t>
  </si>
  <si>
    <t>11163150</t>
  </si>
  <si>
    <t>lak asfaltový penetrační</t>
  </si>
  <si>
    <t>160169128</t>
  </si>
  <si>
    <t>10,34*0,0003 'Přepočtené koeficientem množství</t>
  </si>
  <si>
    <t>711142559</t>
  </si>
  <si>
    <t>Provedení izolace proti zemní vlhkosti pásy přitavením svislé NAIP</t>
  </si>
  <si>
    <t>-1903287268</t>
  </si>
  <si>
    <t>Provedení izolace proti zemní vlhkosti pásy přitavením NAIP na ploše svislé S</t>
  </si>
  <si>
    <t>62832001.a</t>
  </si>
  <si>
    <t>pás těžký asfaltovaný</t>
  </si>
  <si>
    <t>-335620526</t>
  </si>
  <si>
    <t>10,34*1,2 'Přepočtené koeficientem množství</t>
  </si>
  <si>
    <t>2040549082</t>
  </si>
  <si>
    <t>SO 801 - Vegetační úpravy</t>
  </si>
  <si>
    <t>-1189326119</t>
  </si>
  <si>
    <t>"dle pol. č. 182301132" 676 "m2" * 0,20 "m"</t>
  </si>
  <si>
    <t>182301133</t>
  </si>
  <si>
    <t>Rozprostření ornice pl přes 500 m2 ve svahu nad 1:5 tl vrstvy do 200 mm</t>
  </si>
  <si>
    <t>-101058495</t>
  </si>
  <si>
    <t>Rozprostření a urovnání ornice ve svahu sklonu přes 1:5 při souvislé ploše přes 500 m2, tl. vrstvy přes 150 do 200 mm</t>
  </si>
  <si>
    <t>"plochy stanoveny planimetrováním z příčných řezů" 676</t>
  </si>
  <si>
    <t>183101115</t>
  </si>
  <si>
    <t>Hloubení jamek bez výměny půdy zeminy tř 1 až 4 objem do 0,4 m3 v rovině a svahu do 1:5</t>
  </si>
  <si>
    <t>-85428931</t>
  </si>
  <si>
    <t>Hloubení jamek pro vysazování rostlin v zemině tř.1 až 4 bez výměny půdy v rovině nebo na svahu do 1:5, objemu přes 0,125 do 0,40 m3</t>
  </si>
  <si>
    <t>"pro stromy" 3"ks"</t>
  </si>
  <si>
    <t>183151111</t>
  </si>
  <si>
    <t>Hloubení jam pro výsadbu dřevin strojně v rovině nebo ve svahu do 1:5 objem jamky do 0,20 m3</t>
  </si>
  <si>
    <t>-465336489</t>
  </si>
  <si>
    <t>Hloubení jam pro výsadbu dřevin strojně v rovině nebo ve svahu do 1:5, objem do 0,20 m3</t>
  </si>
  <si>
    <t>183205111</t>
  </si>
  <si>
    <t>Založení záhonu v rovině a svahu do 1:5 zemina tř 1 a 2</t>
  </si>
  <si>
    <t>-1368828240</t>
  </si>
  <si>
    <t>Založení záhonu pro výsadbu rostlin v rovině nebo na svahu do 1:5 v zemině tř. 1 až 2</t>
  </si>
  <si>
    <t>"Pro keře a stromy" 36,00"m2"+3,00"m2"</t>
  </si>
  <si>
    <t>183403131</t>
  </si>
  <si>
    <t>Obdělání půdy rytím zemina tř 1 a 2 v rovině a svahu do 1:5</t>
  </si>
  <si>
    <t>742786683</t>
  </si>
  <si>
    <t>Obdělání půdy rytím půdy hl. do 200 mm v zemině tř. 1 až 2 v rovině nebo na svahu do 1:5</t>
  </si>
  <si>
    <t>-1319702217</t>
  </si>
  <si>
    <t>"dle pol. č. 182301132" 676</t>
  </si>
  <si>
    <t>-923388708</t>
  </si>
  <si>
    <t>"dle pol. č. 183405211" 676</t>
  </si>
  <si>
    <t>676*0,03 "Přepočtené koeficientem množství</t>
  </si>
  <si>
    <t>184102115</t>
  </si>
  <si>
    <t>Výsadba dřeviny s balem D do 0,6 m do jamky se zalitím v rovině a svahu do 1:5</t>
  </si>
  <si>
    <t>566584071</t>
  </si>
  <si>
    <t>Výsadba dřeviny s balem do předem vyhloubené jamky se zalitím v rovině nebo na svahu do 1:5, při průměru balu přes 500 do 600 mm</t>
  </si>
  <si>
    <t>02650403.a</t>
  </si>
  <si>
    <t>strom listnatý výška kmene nejméně 2,30m, balované</t>
  </si>
  <si>
    <t>84358911</t>
  </si>
  <si>
    <t>Poznámka k položce:_x000d_
přesný druh stromu bude určen následným správcem stavby</t>
  </si>
  <si>
    <t>184102211</t>
  </si>
  <si>
    <t>Výsadba keře bez balu v do 1 m do jamky se zalitím v rovině a svahu do 1:5</t>
  </si>
  <si>
    <t>-459082872</t>
  </si>
  <si>
    <t>Výsadba keře bez balu do předem vyhloubené jamky se zalitím v rovině nebo na svahu do 1:5 výšky do 1 m v terénu</t>
  </si>
  <si>
    <t>"dřišťál Thunbergův - Atropurpurea" 90</t>
  </si>
  <si>
    <t>"dřišťál Thunbergův - Aurea" 88</t>
  </si>
  <si>
    <t>026504170.R1</t>
  </si>
  <si>
    <t>Dřišťál Thunbergův ,,Atropurpurea", min. 30 - 40 cm, K</t>
  </si>
  <si>
    <t>1566109680</t>
  </si>
  <si>
    <t>026504170.R2</t>
  </si>
  <si>
    <t>Dřišťál Thunbergův ,,Aurea", 30 - 40 cm, K</t>
  </si>
  <si>
    <t>-540881703</t>
  </si>
  <si>
    <t>184215133</t>
  </si>
  <si>
    <t>Ukotvení kmene dřevin třemi kůly D do 0,1 m délky do 3 m</t>
  </si>
  <si>
    <t>-1508844232</t>
  </si>
  <si>
    <t>Ukotvení dřeviny kůly třemi kůly, délky přes 2 do 3 m</t>
  </si>
  <si>
    <t>"stromy" 3"ks"</t>
  </si>
  <si>
    <t>05217108.a</t>
  </si>
  <si>
    <t>kůly dřevěné (kulatina) pro kotvení dřevin délky 3m</t>
  </si>
  <si>
    <t>280043396</t>
  </si>
  <si>
    <t>"stromy" 3"ks"*3</t>
  </si>
  <si>
    <t>05217108.b</t>
  </si>
  <si>
    <t>příčky dřevěné ke kůlům - kompletní materiál pro jeden strom</t>
  </si>
  <si>
    <t>1219964898</t>
  </si>
  <si>
    <t>184215331</t>
  </si>
  <si>
    <t>Ukotvení dřeviny popruhy a ocelovými lanky do výstuže obvodu kmene do 200 mm, výšky do 5 m</t>
  </si>
  <si>
    <t>-267695292</t>
  </si>
  <si>
    <t>Ukotvení dřeviny nadzemním kotvením za kmen pomocí textilních popruhů a ocelových lanek na konstrukci, obvodu kmene do 200 mm, výšky do 5 m</t>
  </si>
  <si>
    <t>184501141</t>
  </si>
  <si>
    <t>Zhotovení obalu z rákosové nebo kokosové rohože v rovině a svahu do 1:5</t>
  </si>
  <si>
    <t>-799423222</t>
  </si>
  <si>
    <t>Zhotovení obalu kmene z rákosové nebo kokosové rohože v rovině nebo na svahu do 1:5</t>
  </si>
  <si>
    <t>"na stromy" 3"ks*(3,14*0,10)*1,50</t>
  </si>
  <si>
    <t>61894000</t>
  </si>
  <si>
    <t>rákos ohradový neloupaný 60x100cm</t>
  </si>
  <si>
    <t>1852490543</t>
  </si>
  <si>
    <t>184801121</t>
  </si>
  <si>
    <t>Ošetřování vysazených dřevin soliterních v rovině a svahu do 1:5</t>
  </si>
  <si>
    <t>139527235</t>
  </si>
  <si>
    <t>Ošetření vysazených dřevin solitérních v rovině nebo na svahu do 1:5</t>
  </si>
  <si>
    <t>"předpoklad 10x" 3"ks"*10</t>
  </si>
  <si>
    <t>184801131</t>
  </si>
  <si>
    <t>Ošetřování vysazených dřevin ve skupinách v rovině a svahu do 1:5</t>
  </si>
  <si>
    <t>1231197112</t>
  </si>
  <si>
    <t>Ošetření vysazených dřevin ve skupinách v rovině nebo na svahu do 1:5</t>
  </si>
  <si>
    <t>3*36</t>
  </si>
  <si>
    <t>184802211</t>
  </si>
  <si>
    <t>Chemické odplevelení před založením kultury nad 20 m2 postřikem na široko ve svahu do 1:2</t>
  </si>
  <si>
    <t>-737346812</t>
  </si>
  <si>
    <t>Chemické odplevelení půdy před založením kultury, trávníku nebo zpevněných ploch o výměře jednotlivě přes 20 m2 na svahu přes 1:5 do 1:2 postřikem na široko</t>
  </si>
  <si>
    <t>1,5*676</t>
  </si>
  <si>
    <t>184911421</t>
  </si>
  <si>
    <t>Mulčování rostlin kůrou tl. do 0,1 m v rovině a svahu do 1:5</t>
  </si>
  <si>
    <t>1211236838</t>
  </si>
  <si>
    <t>Mulčování vysazených rostlin mulčovací kůrou, tl. do 100 mm v rovině nebo na svahu do 1:5</t>
  </si>
  <si>
    <t>"pro keře" 36,00"m2"</t>
  </si>
  <si>
    <t>"pro stromy" 3,00"m2"</t>
  </si>
  <si>
    <t>10391100</t>
  </si>
  <si>
    <t>kůra mulčovací VL</t>
  </si>
  <si>
    <t>1520686788</t>
  </si>
  <si>
    <t>"pro keře" 36,00"m2"*0,1</t>
  </si>
  <si>
    <t>"pro stromy" 3,00"m2"*0,10</t>
  </si>
  <si>
    <t>185802112</t>
  </si>
  <si>
    <t>Hnojení půdy vitahumem, kompostem nebo chlévskou mrvou v rovině a svahu do 1:5</t>
  </si>
  <si>
    <t>-22030159</t>
  </si>
  <si>
    <t>Hnojení půdy nebo trávníku v rovině nebo na svahu do 1:5 vitahumem, kompostem nebo chlévskou mrvou</t>
  </si>
  <si>
    <t>"keře" 178 "ks" * 0,002 "t/ks"</t>
  </si>
  <si>
    <t>"stromy" 3"ks" * 0,01 "t/ks"</t>
  </si>
  <si>
    <t>185802119.R</t>
  </si>
  <si>
    <t>kompost</t>
  </si>
  <si>
    <t>-1037727146</t>
  </si>
  <si>
    <t>"dle pol. č. 185802112" 0,356</t>
  </si>
  <si>
    <t>"stromy" 0,03"t"</t>
  </si>
  <si>
    <t>185802114</t>
  </si>
  <si>
    <t>Hnojení půdy umělým hnojivem k jednotlivým rostlinám v rovině a svahu do 1:5</t>
  </si>
  <si>
    <t>1138363439</t>
  </si>
  <si>
    <t>Hnojení půdy nebo trávníku v rovině nebo na svahu do 1:5 umělým hnojivem s rozdělením k jednotlivým rostlinám</t>
  </si>
  <si>
    <t>"keře" (178 "ks" * 0,03 "kg/ks")/1000</t>
  </si>
  <si>
    <t>"stromy" (3 "ks" * 0,05 "kg/ks")/1000</t>
  </si>
  <si>
    <t>25191155</t>
  </si>
  <si>
    <t>hnojivo průmyslové Cererit</t>
  </si>
  <si>
    <t>181679103</t>
  </si>
  <si>
    <t>"keře" (178 "ks" * 0,03 "kg/ks")</t>
  </si>
  <si>
    <t>"stromy" (3 "ks" * 0,05 "kg/ks")</t>
  </si>
  <si>
    <t>185803111</t>
  </si>
  <si>
    <t>Ošetření trávníku shrabáním v rovině a svahu do 1:5</t>
  </si>
  <si>
    <t>1610431875</t>
  </si>
  <si>
    <t>Ošetření trávníku jednorázové v rovině nebo na svahu do 1:5</t>
  </si>
  <si>
    <t>3*676</t>
  </si>
  <si>
    <t>185804312</t>
  </si>
  <si>
    <t>Zalití rostlin vodou plocha přes 20 m2</t>
  </si>
  <si>
    <t>1968893230</t>
  </si>
  <si>
    <t>Zalití rostlin vodou plochy záhonů jednotlivě přes 20 m2</t>
  </si>
  <si>
    <t>"keře - zalití 3x (3 x 10 l/keř)" 5,34</t>
  </si>
  <si>
    <t>"trávník - zalití 3x (3 x 5 l/m2)" 10,14</t>
  </si>
  <si>
    <t>"stromy, 50x100l/strom" 3"ks"*100"l/ks"*50/1000</t>
  </si>
  <si>
    <t>185851121</t>
  </si>
  <si>
    <t>Dovoz vody pro zálivku rostlin za vzdálenost do 1000 m</t>
  </si>
  <si>
    <t>1497932240</t>
  </si>
  <si>
    <t>Dovoz vody pro zálivku rostlin na vzdálenost do 1000 m</t>
  </si>
  <si>
    <t>30,48"m3"</t>
  </si>
  <si>
    <t>998231311</t>
  </si>
  <si>
    <t>Přesun hmot pro sadovnické a krajinářské úpravy vodorovně do 5000 m</t>
  </si>
  <si>
    <t>-1373389328</t>
  </si>
  <si>
    <t>Přesun hmot pro sadovnické a krajinářské úpravy - strojně dopravní vzdálenost do 5000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</si>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</sst>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1" fillId="0" borderId="15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20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theme" Target="theme/theme1.xml" /><Relationship Id="rId30" Type="http://schemas.openxmlformats.org/officeDocument/2006/relationships/calcChain" Target="calcChain.xml" /><Relationship Id="rId3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&#65279;<?xml version="1.0" encoding="utf-8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&#65279;<?xml version="1.0" encoding="utf-8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&#65279;<?xml version="1.0" encoding="utf-8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&#65279;<?xml version="1.0" encoding="utf-8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&#65279;<?xml version="1.0" encoding="utf-8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ht="36.96" customHeight="1">
      <c r="AR2"/>
      <c r="BS2" s="18" t="s">
        <v>6</v>
      </c>
      <c r="BT2" s="18" t="s">
        <v>7</v>
      </c>
    </row>
    <row r="3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ht="18.48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ht="18.48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ht="18.48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37</v>
      </c>
    </row>
    <row r="2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ht="45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1" customFormat="1" ht="25.92" customHeight="1"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="1" customFormat="1" ht="6.96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="1" customForma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2"/>
    </row>
    <row r="29" s="2" customFormat="1" ht="14.4" customHeight="1">
      <c r="B29" s="46"/>
      <c r="C29" s="47"/>
      <c r="D29" s="33" t="s">
        <v>46</v>
      </c>
      <c r="E29" s="47"/>
      <c r="F29" s="33" t="s">
        <v>47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32"/>
    </row>
    <row r="30" s="2" customFormat="1" ht="14.4" customHeight="1">
      <c r="B30" s="46"/>
      <c r="C30" s="47"/>
      <c r="D30" s="47"/>
      <c r="E30" s="47"/>
      <c r="F30" s="33" t="s">
        <v>48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32"/>
    </row>
    <row r="31" hidden="1" s="2" customFormat="1" ht="14.4" customHeight="1">
      <c r="B31" s="46"/>
      <c r="C31" s="47"/>
      <c r="D31" s="47"/>
      <c r="E31" s="47"/>
      <c r="F31" s="33" t="s">
        <v>49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32"/>
    </row>
    <row r="32" hidden="1" s="2" customFormat="1" ht="14.4" customHeight="1">
      <c r="B32" s="46"/>
      <c r="C32" s="47"/>
      <c r="D32" s="47"/>
      <c r="E32" s="47"/>
      <c r="F32" s="33" t="s">
        <v>50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32"/>
    </row>
    <row r="33" hidden="1" s="2" customFormat="1" ht="14.4" customHeight="1">
      <c r="B33" s="46"/>
      <c r="C33" s="47"/>
      <c r="D33" s="47"/>
      <c r="E33" s="47"/>
      <c r="F33" s="33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="1" customFormat="1" ht="6.96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="1" customFormat="1" ht="25.92" customHeight="1">
      <c r="B35" s="39"/>
      <c r="C35" s="51"/>
      <c r="D35" s="52" t="s">
        <v>52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53</v>
      </c>
      <c r="U35" s="53"/>
      <c r="V35" s="53"/>
      <c r="W35" s="53"/>
      <c r="X35" s="55" t="s">
        <v>54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4"/>
    </row>
    <row r="36" s="1" customFormat="1" ht="6.96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="1" customFormat="1" ht="6.96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4"/>
    </row>
    <row r="41" s="1" customFormat="1" ht="6.96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4"/>
    </row>
    <row r="42" s="1" customFormat="1" ht="24.96" customHeight="1">
      <c r="B42" s="39"/>
      <c r="C42" s="24" t="s">
        <v>55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="1" customFormat="1" ht="6.96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="1" customFormat="1" ht="12" customHeight="1">
      <c r="B44" s="39"/>
      <c r="C44" s="33" t="s">
        <v>13</v>
      </c>
      <c r="D44" s="40"/>
      <c r="E44" s="40"/>
      <c r="F44" s="40"/>
      <c r="G44" s="40"/>
      <c r="H44" s="40"/>
      <c r="I44" s="40"/>
      <c r="J44" s="40"/>
      <c r="K44" s="40"/>
      <c r="L44" s="40" t="str">
        <f>K5</f>
        <v>16-NO_01_006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="3" customFormat="1" ht="36.96" customHeight="1">
      <c r="B45" s="62"/>
      <c r="C45" s="63" t="s">
        <v>16</v>
      </c>
      <c r="D45" s="64"/>
      <c r="E45" s="64"/>
      <c r="F45" s="64"/>
      <c r="G45" s="64"/>
      <c r="H45" s="64"/>
      <c r="I45" s="64"/>
      <c r="J45" s="64"/>
      <c r="K45" s="64"/>
      <c r="L45" s="65" t="str">
        <f>K6</f>
        <v>Malešická, 1. a 2. etapa, 2. etapa Za Vackovem - Habrová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6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="1" customFormat="1" ht="12" customHeight="1">
      <c r="B47" s="39"/>
      <c r="C47" s="33" t="s">
        <v>21</v>
      </c>
      <c r="D47" s="40"/>
      <c r="E47" s="40"/>
      <c r="F47" s="40"/>
      <c r="G47" s="40"/>
      <c r="H47" s="40"/>
      <c r="I47" s="40"/>
      <c r="J47" s="40"/>
      <c r="K47" s="40"/>
      <c r="L47" s="67" t="str">
        <f>IF(K8="","",K8)</f>
        <v>Praha 3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23</v>
      </c>
      <c r="AJ47" s="40"/>
      <c r="AK47" s="40"/>
      <c r="AL47" s="40"/>
      <c r="AM47" s="68" t="str">
        <f>IF(AN8= "","",AN8)</f>
        <v>25. 10. 2018</v>
      </c>
      <c r="AN47" s="68"/>
      <c r="AO47" s="40"/>
      <c r="AP47" s="40"/>
      <c r="AQ47" s="40"/>
      <c r="AR47" s="44"/>
    </row>
    <row r="48" s="1" customFormat="1" ht="6.96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="1" customFormat="1" ht="13.65" customHeight="1">
      <c r="B49" s="39"/>
      <c r="C49" s="33" t="s">
        <v>25</v>
      </c>
      <c r="D49" s="40"/>
      <c r="E49" s="40"/>
      <c r="F49" s="40"/>
      <c r="G49" s="40"/>
      <c r="H49" s="40"/>
      <c r="I49" s="40"/>
      <c r="J49" s="40"/>
      <c r="K49" s="40"/>
      <c r="L49" s="40" t="str">
        <f>IF(E11= "","",E11)</f>
        <v>Technická správa komunikací hl. m. Prahy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33</v>
      </c>
      <c r="AJ49" s="40"/>
      <c r="AK49" s="40"/>
      <c r="AL49" s="40"/>
      <c r="AM49" s="69" t="str">
        <f>IF(E17="","",E17)</f>
        <v>NOVÁK &amp; PARTNER, s.r.o.</v>
      </c>
      <c r="AN49" s="40"/>
      <c r="AO49" s="40"/>
      <c r="AP49" s="40"/>
      <c r="AQ49" s="40"/>
      <c r="AR49" s="44"/>
      <c r="AS49" s="70" t="s">
        <v>56</v>
      </c>
      <c r="AT49" s="71"/>
      <c r="AU49" s="72"/>
      <c r="AV49" s="72"/>
      <c r="AW49" s="72"/>
      <c r="AX49" s="72"/>
      <c r="AY49" s="72"/>
      <c r="AZ49" s="72"/>
      <c r="BA49" s="72"/>
      <c r="BB49" s="72"/>
      <c r="BC49" s="72"/>
      <c r="BD49" s="73"/>
    </row>
    <row r="50" s="1" customFormat="1" ht="13.65" customHeight="1">
      <c r="B50" s="39"/>
      <c r="C50" s="33" t="s">
        <v>31</v>
      </c>
      <c r="D50" s="40"/>
      <c r="E50" s="40"/>
      <c r="F50" s="40"/>
      <c r="G50" s="40"/>
      <c r="H50" s="40"/>
      <c r="I50" s="40"/>
      <c r="J50" s="40"/>
      <c r="K50" s="40"/>
      <c r="L50" s="40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38</v>
      </c>
      <c r="AJ50" s="40"/>
      <c r="AK50" s="40"/>
      <c r="AL50" s="40"/>
      <c r="AM50" s="69" t="str">
        <f>IF(E20="","",E20)</f>
        <v xml:space="preserve"> </v>
      </c>
      <c r="AN50" s="40"/>
      <c r="AO50" s="40"/>
      <c r="AP50" s="40"/>
      <c r="AQ50" s="40"/>
      <c r="AR50" s="44"/>
      <c r="AS50" s="74"/>
      <c r="AT50" s="75"/>
      <c r="AU50" s="76"/>
      <c r="AV50" s="76"/>
      <c r="AW50" s="76"/>
      <c r="AX50" s="76"/>
      <c r="AY50" s="76"/>
      <c r="AZ50" s="76"/>
      <c r="BA50" s="76"/>
      <c r="BB50" s="76"/>
      <c r="BC50" s="76"/>
      <c r="BD50" s="77"/>
    </row>
    <row r="51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78"/>
      <c r="AT51" s="79"/>
      <c r="AU51" s="80"/>
      <c r="AV51" s="80"/>
      <c r="AW51" s="80"/>
      <c r="AX51" s="80"/>
      <c r="AY51" s="80"/>
      <c r="AZ51" s="80"/>
      <c r="BA51" s="80"/>
      <c r="BB51" s="80"/>
      <c r="BC51" s="80"/>
      <c r="BD51" s="81"/>
    </row>
    <row r="52" s="1" customFormat="1" ht="29.28" customHeight="1">
      <c r="B52" s="39"/>
      <c r="C52" s="82" t="s">
        <v>57</v>
      </c>
      <c r="D52" s="83"/>
      <c r="E52" s="83"/>
      <c r="F52" s="83"/>
      <c r="G52" s="83"/>
      <c r="H52" s="84"/>
      <c r="I52" s="85" t="s">
        <v>58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6" t="s">
        <v>59</v>
      </c>
      <c r="AH52" s="83"/>
      <c r="AI52" s="83"/>
      <c r="AJ52" s="83"/>
      <c r="AK52" s="83"/>
      <c r="AL52" s="83"/>
      <c r="AM52" s="83"/>
      <c r="AN52" s="85" t="s">
        <v>60</v>
      </c>
      <c r="AO52" s="83"/>
      <c r="AP52" s="83"/>
      <c r="AQ52" s="87" t="s">
        <v>61</v>
      </c>
      <c r="AR52" s="44"/>
      <c r="AS52" s="88" t="s">
        <v>62</v>
      </c>
      <c r="AT52" s="89" t="s">
        <v>63</v>
      </c>
      <c r="AU52" s="89" t="s">
        <v>64</v>
      </c>
      <c r="AV52" s="89" t="s">
        <v>65</v>
      </c>
      <c r="AW52" s="89" t="s">
        <v>66</v>
      </c>
      <c r="AX52" s="89" t="s">
        <v>67</v>
      </c>
      <c r="AY52" s="89" t="s">
        <v>68</v>
      </c>
      <c r="AZ52" s="89" t="s">
        <v>69</v>
      </c>
      <c r="BA52" s="89" t="s">
        <v>70</v>
      </c>
      <c r="BB52" s="89" t="s">
        <v>71</v>
      </c>
      <c r="BC52" s="89" t="s">
        <v>72</v>
      </c>
      <c r="BD52" s="90" t="s">
        <v>73</v>
      </c>
    </row>
    <row r="53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="4" customFormat="1" ht="32.4" customHeight="1">
      <c r="B54" s="94"/>
      <c r="C54" s="95" t="s">
        <v>74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ROUND(AG55+SUM(AG56:AG64)+SUM(AG79:AG83),2)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19</v>
      </c>
      <c r="AR54" s="100"/>
      <c r="AS54" s="101">
        <f>ROUND(AS55+SUM(AS56:AS64)+SUM(AS79:AS83),2)</f>
        <v>0</v>
      </c>
      <c r="AT54" s="102">
        <f>ROUND(SUM(AV54:AW54),2)</f>
        <v>0</v>
      </c>
      <c r="AU54" s="103">
        <f>ROUND(AU55+SUM(AU56:AU64)+SUM(AU79:AU83),5)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ROUND(AZ55+SUM(AZ56:AZ64)+SUM(AZ79:AZ83),2)</f>
        <v>0</v>
      </c>
      <c r="BA54" s="102">
        <f>ROUND(BA55+SUM(BA56:BA64)+SUM(BA79:BA83),2)</f>
        <v>0</v>
      </c>
      <c r="BB54" s="102">
        <f>ROUND(BB55+SUM(BB56:BB64)+SUM(BB79:BB83),2)</f>
        <v>0</v>
      </c>
      <c r="BC54" s="102">
        <f>ROUND(BC55+SUM(BC56:BC64)+SUM(BC79:BC83),2)</f>
        <v>0</v>
      </c>
      <c r="BD54" s="104">
        <f>ROUND(BD55+SUM(BD56:BD64)+SUM(BD79:BD83),2)</f>
        <v>0</v>
      </c>
      <c r="BS54" s="105" t="s">
        <v>75</v>
      </c>
      <c r="BT54" s="105" t="s">
        <v>76</v>
      </c>
      <c r="BU54" s="106" t="s">
        <v>77</v>
      </c>
      <c r="BV54" s="105" t="s">
        <v>78</v>
      </c>
      <c r="BW54" s="105" t="s">
        <v>5</v>
      </c>
      <c r="BX54" s="105" t="s">
        <v>79</v>
      </c>
      <c r="CL54" s="105" t="s">
        <v>19</v>
      </c>
    </row>
    <row r="55" s="5" customFormat="1" ht="16.5" customHeight="1">
      <c r="A55" s="107" t="s">
        <v>80</v>
      </c>
      <c r="B55" s="108"/>
      <c r="C55" s="109"/>
      <c r="D55" s="110" t="s">
        <v>81</v>
      </c>
      <c r="E55" s="110"/>
      <c r="F55" s="110"/>
      <c r="G55" s="110"/>
      <c r="H55" s="110"/>
      <c r="I55" s="111"/>
      <c r="J55" s="110" t="s">
        <v>82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'SO 000 - Vedlejší a ostat...'!J30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83</v>
      </c>
      <c r="AR55" s="114"/>
      <c r="AS55" s="115">
        <v>0</v>
      </c>
      <c r="AT55" s="116">
        <f>ROUND(SUM(AV55:AW55),2)</f>
        <v>0</v>
      </c>
      <c r="AU55" s="117">
        <f>'SO 000 - Vedlejší a ostat...'!P84</f>
        <v>0</v>
      </c>
      <c r="AV55" s="116">
        <f>'SO 000 - Vedlejší a ostat...'!J33</f>
        <v>0</v>
      </c>
      <c r="AW55" s="116">
        <f>'SO 000 - Vedlejší a ostat...'!J34</f>
        <v>0</v>
      </c>
      <c r="AX55" s="116">
        <f>'SO 000 - Vedlejší a ostat...'!J35</f>
        <v>0</v>
      </c>
      <c r="AY55" s="116">
        <f>'SO 000 - Vedlejší a ostat...'!J36</f>
        <v>0</v>
      </c>
      <c r="AZ55" s="116">
        <f>'SO 000 - Vedlejší a ostat...'!F33</f>
        <v>0</v>
      </c>
      <c r="BA55" s="116">
        <f>'SO 000 - Vedlejší a ostat...'!F34</f>
        <v>0</v>
      </c>
      <c r="BB55" s="116">
        <f>'SO 000 - Vedlejší a ostat...'!F35</f>
        <v>0</v>
      </c>
      <c r="BC55" s="116">
        <f>'SO 000 - Vedlejší a ostat...'!F36</f>
        <v>0</v>
      </c>
      <c r="BD55" s="118">
        <f>'SO 000 - Vedlejší a ostat...'!F37</f>
        <v>0</v>
      </c>
      <c r="BT55" s="119" t="s">
        <v>84</v>
      </c>
      <c r="BV55" s="119" t="s">
        <v>78</v>
      </c>
      <c r="BW55" s="119" t="s">
        <v>85</v>
      </c>
      <c r="BX55" s="119" t="s">
        <v>5</v>
      </c>
      <c r="CL55" s="119" t="s">
        <v>19</v>
      </c>
      <c r="CM55" s="119" t="s">
        <v>86</v>
      </c>
    </row>
    <row r="56" s="5" customFormat="1" ht="16.5" customHeight="1">
      <c r="A56" s="107" t="s">
        <v>80</v>
      </c>
      <c r="B56" s="108"/>
      <c r="C56" s="109"/>
      <c r="D56" s="110" t="s">
        <v>87</v>
      </c>
      <c r="E56" s="110"/>
      <c r="F56" s="110"/>
      <c r="G56" s="110"/>
      <c r="H56" s="110"/>
      <c r="I56" s="111"/>
      <c r="J56" s="110" t="s">
        <v>88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2">
        <f>'SO 001 - Příprava území'!J30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89</v>
      </c>
      <c r="AR56" s="114"/>
      <c r="AS56" s="115">
        <v>0</v>
      </c>
      <c r="AT56" s="116">
        <f>ROUND(SUM(AV56:AW56),2)</f>
        <v>0</v>
      </c>
      <c r="AU56" s="117">
        <f>'SO 001 - Příprava území'!P83</f>
        <v>0</v>
      </c>
      <c r="AV56" s="116">
        <f>'SO 001 - Příprava území'!J33</f>
        <v>0</v>
      </c>
      <c r="AW56" s="116">
        <f>'SO 001 - Příprava území'!J34</f>
        <v>0</v>
      </c>
      <c r="AX56" s="116">
        <f>'SO 001 - Příprava území'!J35</f>
        <v>0</v>
      </c>
      <c r="AY56" s="116">
        <f>'SO 001 - Příprava území'!J36</f>
        <v>0</v>
      </c>
      <c r="AZ56" s="116">
        <f>'SO 001 - Příprava území'!F33</f>
        <v>0</v>
      </c>
      <c r="BA56" s="116">
        <f>'SO 001 - Příprava území'!F34</f>
        <v>0</v>
      </c>
      <c r="BB56" s="116">
        <f>'SO 001 - Příprava území'!F35</f>
        <v>0</v>
      </c>
      <c r="BC56" s="116">
        <f>'SO 001 - Příprava území'!F36</f>
        <v>0</v>
      </c>
      <c r="BD56" s="118">
        <f>'SO 001 - Příprava území'!F37</f>
        <v>0</v>
      </c>
      <c r="BT56" s="119" t="s">
        <v>84</v>
      </c>
      <c r="BV56" s="119" t="s">
        <v>78</v>
      </c>
      <c r="BW56" s="119" t="s">
        <v>90</v>
      </c>
      <c r="BX56" s="119" t="s">
        <v>5</v>
      </c>
      <c r="CL56" s="119" t="s">
        <v>19</v>
      </c>
      <c r="CM56" s="119" t="s">
        <v>86</v>
      </c>
    </row>
    <row r="57" s="5" customFormat="1" ht="27" customHeight="1">
      <c r="A57" s="107" t="s">
        <v>80</v>
      </c>
      <c r="B57" s="108"/>
      <c r="C57" s="109"/>
      <c r="D57" s="110" t="s">
        <v>91</v>
      </c>
      <c r="E57" s="110"/>
      <c r="F57" s="110"/>
      <c r="G57" s="110"/>
      <c r="H57" s="110"/>
      <c r="I57" s="111"/>
      <c r="J57" s="110" t="s">
        <v>92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2">
        <f>'SO 101.1 - Rekonstrukce M...'!J30</f>
        <v>0</v>
      </c>
      <c r="AH57" s="111"/>
      <c r="AI57" s="111"/>
      <c r="AJ57" s="111"/>
      <c r="AK57" s="111"/>
      <c r="AL57" s="111"/>
      <c r="AM57" s="111"/>
      <c r="AN57" s="112">
        <f>SUM(AG57,AT57)</f>
        <v>0</v>
      </c>
      <c r="AO57" s="111"/>
      <c r="AP57" s="111"/>
      <c r="AQ57" s="113" t="s">
        <v>89</v>
      </c>
      <c r="AR57" s="114"/>
      <c r="AS57" s="115">
        <v>0</v>
      </c>
      <c r="AT57" s="116">
        <f>ROUND(SUM(AV57:AW57),2)</f>
        <v>0</v>
      </c>
      <c r="AU57" s="117">
        <f>'SO 101.1 - Rekonstrukce M...'!P90</f>
        <v>0</v>
      </c>
      <c r="AV57" s="116">
        <f>'SO 101.1 - Rekonstrukce M...'!J33</f>
        <v>0</v>
      </c>
      <c r="AW57" s="116">
        <f>'SO 101.1 - Rekonstrukce M...'!J34</f>
        <v>0</v>
      </c>
      <c r="AX57" s="116">
        <f>'SO 101.1 - Rekonstrukce M...'!J35</f>
        <v>0</v>
      </c>
      <c r="AY57" s="116">
        <f>'SO 101.1 - Rekonstrukce M...'!J36</f>
        <v>0</v>
      </c>
      <c r="AZ57" s="116">
        <f>'SO 101.1 - Rekonstrukce M...'!F33</f>
        <v>0</v>
      </c>
      <c r="BA57" s="116">
        <f>'SO 101.1 - Rekonstrukce M...'!F34</f>
        <v>0</v>
      </c>
      <c r="BB57" s="116">
        <f>'SO 101.1 - Rekonstrukce M...'!F35</f>
        <v>0</v>
      </c>
      <c r="BC57" s="116">
        <f>'SO 101.1 - Rekonstrukce M...'!F36</f>
        <v>0</v>
      </c>
      <c r="BD57" s="118">
        <f>'SO 101.1 - Rekonstrukce M...'!F37</f>
        <v>0</v>
      </c>
      <c r="BT57" s="119" t="s">
        <v>84</v>
      </c>
      <c r="BV57" s="119" t="s">
        <v>78</v>
      </c>
      <c r="BW57" s="119" t="s">
        <v>93</v>
      </c>
      <c r="BX57" s="119" t="s">
        <v>5</v>
      </c>
      <c r="CL57" s="119" t="s">
        <v>19</v>
      </c>
      <c r="CM57" s="119" t="s">
        <v>86</v>
      </c>
    </row>
    <row r="58" s="5" customFormat="1" ht="27" customHeight="1">
      <c r="A58" s="107" t="s">
        <v>80</v>
      </c>
      <c r="B58" s="108"/>
      <c r="C58" s="109"/>
      <c r="D58" s="110" t="s">
        <v>94</v>
      </c>
      <c r="E58" s="110"/>
      <c r="F58" s="110"/>
      <c r="G58" s="110"/>
      <c r="H58" s="110"/>
      <c r="I58" s="111"/>
      <c r="J58" s="110" t="s">
        <v>95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2">
        <f>'SO 101.2 - Úprava plochy ...'!J30</f>
        <v>0</v>
      </c>
      <c r="AH58" s="111"/>
      <c r="AI58" s="111"/>
      <c r="AJ58" s="111"/>
      <c r="AK58" s="111"/>
      <c r="AL58" s="111"/>
      <c r="AM58" s="111"/>
      <c r="AN58" s="112">
        <f>SUM(AG58,AT58)</f>
        <v>0</v>
      </c>
      <c r="AO58" s="111"/>
      <c r="AP58" s="111"/>
      <c r="AQ58" s="113" t="s">
        <v>89</v>
      </c>
      <c r="AR58" s="114"/>
      <c r="AS58" s="115">
        <v>0</v>
      </c>
      <c r="AT58" s="116">
        <f>ROUND(SUM(AV58:AW58),2)</f>
        <v>0</v>
      </c>
      <c r="AU58" s="117">
        <f>'SO 101.2 - Úprava plochy ...'!P85</f>
        <v>0</v>
      </c>
      <c r="AV58" s="116">
        <f>'SO 101.2 - Úprava plochy ...'!J33</f>
        <v>0</v>
      </c>
      <c r="AW58" s="116">
        <f>'SO 101.2 - Úprava plochy ...'!J34</f>
        <v>0</v>
      </c>
      <c r="AX58" s="116">
        <f>'SO 101.2 - Úprava plochy ...'!J35</f>
        <v>0</v>
      </c>
      <c r="AY58" s="116">
        <f>'SO 101.2 - Úprava plochy ...'!J36</f>
        <v>0</v>
      </c>
      <c r="AZ58" s="116">
        <f>'SO 101.2 - Úprava plochy ...'!F33</f>
        <v>0</v>
      </c>
      <c r="BA58" s="116">
        <f>'SO 101.2 - Úprava plochy ...'!F34</f>
        <v>0</v>
      </c>
      <c r="BB58" s="116">
        <f>'SO 101.2 - Úprava plochy ...'!F35</f>
        <v>0</v>
      </c>
      <c r="BC58" s="116">
        <f>'SO 101.2 - Úprava plochy ...'!F36</f>
        <v>0</v>
      </c>
      <c r="BD58" s="118">
        <f>'SO 101.2 - Úprava plochy ...'!F37</f>
        <v>0</v>
      </c>
      <c r="BT58" s="119" t="s">
        <v>84</v>
      </c>
      <c r="BV58" s="119" t="s">
        <v>78</v>
      </c>
      <c r="BW58" s="119" t="s">
        <v>96</v>
      </c>
      <c r="BX58" s="119" t="s">
        <v>5</v>
      </c>
      <c r="CL58" s="119" t="s">
        <v>19</v>
      </c>
      <c r="CM58" s="119" t="s">
        <v>86</v>
      </c>
    </row>
    <row r="59" s="5" customFormat="1" ht="16.5" customHeight="1">
      <c r="A59" s="107" t="s">
        <v>80</v>
      </c>
      <c r="B59" s="108"/>
      <c r="C59" s="109"/>
      <c r="D59" s="110" t="s">
        <v>97</v>
      </c>
      <c r="E59" s="110"/>
      <c r="F59" s="110"/>
      <c r="G59" s="110"/>
      <c r="H59" s="110"/>
      <c r="I59" s="111"/>
      <c r="J59" s="110" t="s">
        <v>98</v>
      </c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2">
        <f>'SO 182 - DIO'!J30</f>
        <v>0</v>
      </c>
      <c r="AH59" s="111"/>
      <c r="AI59" s="111"/>
      <c r="AJ59" s="111"/>
      <c r="AK59" s="111"/>
      <c r="AL59" s="111"/>
      <c r="AM59" s="111"/>
      <c r="AN59" s="112">
        <f>SUM(AG59,AT59)</f>
        <v>0</v>
      </c>
      <c r="AO59" s="111"/>
      <c r="AP59" s="111"/>
      <c r="AQ59" s="113" t="s">
        <v>89</v>
      </c>
      <c r="AR59" s="114"/>
      <c r="AS59" s="115">
        <v>0</v>
      </c>
      <c r="AT59" s="116">
        <f>ROUND(SUM(AV59:AW59),2)</f>
        <v>0</v>
      </c>
      <c r="AU59" s="117">
        <f>'SO 182 - DIO'!P81</f>
        <v>0</v>
      </c>
      <c r="AV59" s="116">
        <f>'SO 182 - DIO'!J33</f>
        <v>0</v>
      </c>
      <c r="AW59" s="116">
        <f>'SO 182 - DIO'!J34</f>
        <v>0</v>
      </c>
      <c r="AX59" s="116">
        <f>'SO 182 - DIO'!J35</f>
        <v>0</v>
      </c>
      <c r="AY59" s="116">
        <f>'SO 182 - DIO'!J36</f>
        <v>0</v>
      </c>
      <c r="AZ59" s="116">
        <f>'SO 182 - DIO'!F33</f>
        <v>0</v>
      </c>
      <c r="BA59" s="116">
        <f>'SO 182 - DIO'!F34</f>
        <v>0</v>
      </c>
      <c r="BB59" s="116">
        <f>'SO 182 - DIO'!F35</f>
        <v>0</v>
      </c>
      <c r="BC59" s="116">
        <f>'SO 182 - DIO'!F36</f>
        <v>0</v>
      </c>
      <c r="BD59" s="118">
        <f>'SO 182 - DIO'!F37</f>
        <v>0</v>
      </c>
      <c r="BT59" s="119" t="s">
        <v>84</v>
      </c>
      <c r="BV59" s="119" t="s">
        <v>78</v>
      </c>
      <c r="BW59" s="119" t="s">
        <v>99</v>
      </c>
      <c r="BX59" s="119" t="s">
        <v>5</v>
      </c>
      <c r="CL59" s="119" t="s">
        <v>19</v>
      </c>
      <c r="CM59" s="119" t="s">
        <v>86</v>
      </c>
    </row>
    <row r="60" s="5" customFormat="1" ht="16.5" customHeight="1">
      <c r="A60" s="107" t="s">
        <v>80</v>
      </c>
      <c r="B60" s="108"/>
      <c r="C60" s="109"/>
      <c r="D60" s="110" t="s">
        <v>100</v>
      </c>
      <c r="E60" s="110"/>
      <c r="F60" s="110"/>
      <c r="G60" s="110"/>
      <c r="H60" s="110"/>
      <c r="I60" s="111"/>
      <c r="J60" s="110" t="s">
        <v>101</v>
      </c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2">
        <f>'SO 201 - Rekonstrukce mos...'!J30</f>
        <v>0</v>
      </c>
      <c r="AH60" s="111"/>
      <c r="AI60" s="111"/>
      <c r="AJ60" s="111"/>
      <c r="AK60" s="111"/>
      <c r="AL60" s="111"/>
      <c r="AM60" s="111"/>
      <c r="AN60" s="112">
        <f>SUM(AG60,AT60)</f>
        <v>0</v>
      </c>
      <c r="AO60" s="111"/>
      <c r="AP60" s="111"/>
      <c r="AQ60" s="113" t="s">
        <v>89</v>
      </c>
      <c r="AR60" s="114"/>
      <c r="AS60" s="115">
        <v>0</v>
      </c>
      <c r="AT60" s="116">
        <f>ROUND(SUM(AV60:AW60),2)</f>
        <v>0</v>
      </c>
      <c r="AU60" s="117">
        <f>'SO 201 - Rekonstrukce mos...'!P92</f>
        <v>0</v>
      </c>
      <c r="AV60" s="116">
        <f>'SO 201 - Rekonstrukce mos...'!J33</f>
        <v>0</v>
      </c>
      <c r="AW60" s="116">
        <f>'SO 201 - Rekonstrukce mos...'!J34</f>
        <v>0</v>
      </c>
      <c r="AX60" s="116">
        <f>'SO 201 - Rekonstrukce mos...'!J35</f>
        <v>0</v>
      </c>
      <c r="AY60" s="116">
        <f>'SO 201 - Rekonstrukce mos...'!J36</f>
        <v>0</v>
      </c>
      <c r="AZ60" s="116">
        <f>'SO 201 - Rekonstrukce mos...'!F33</f>
        <v>0</v>
      </c>
      <c r="BA60" s="116">
        <f>'SO 201 - Rekonstrukce mos...'!F34</f>
        <v>0</v>
      </c>
      <c r="BB60" s="116">
        <f>'SO 201 - Rekonstrukce mos...'!F35</f>
        <v>0</v>
      </c>
      <c r="BC60" s="116">
        <f>'SO 201 - Rekonstrukce mos...'!F36</f>
        <v>0</v>
      </c>
      <c r="BD60" s="118">
        <f>'SO 201 - Rekonstrukce mos...'!F37</f>
        <v>0</v>
      </c>
      <c r="BT60" s="119" t="s">
        <v>84</v>
      </c>
      <c r="BV60" s="119" t="s">
        <v>78</v>
      </c>
      <c r="BW60" s="119" t="s">
        <v>102</v>
      </c>
      <c r="BX60" s="119" t="s">
        <v>5</v>
      </c>
      <c r="CL60" s="119" t="s">
        <v>19</v>
      </c>
      <c r="CM60" s="119" t="s">
        <v>86</v>
      </c>
    </row>
    <row r="61" s="5" customFormat="1" ht="16.5" customHeight="1">
      <c r="A61" s="107" t="s">
        <v>80</v>
      </c>
      <c r="B61" s="108"/>
      <c r="C61" s="109"/>
      <c r="D61" s="110" t="s">
        <v>103</v>
      </c>
      <c r="E61" s="110"/>
      <c r="F61" s="110"/>
      <c r="G61" s="110"/>
      <c r="H61" s="110"/>
      <c r="I61" s="111"/>
      <c r="J61" s="110" t="s">
        <v>104</v>
      </c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2">
        <f>'SO 202 - Provizorní lávka...'!J30</f>
        <v>0</v>
      </c>
      <c r="AH61" s="111"/>
      <c r="AI61" s="111"/>
      <c r="AJ61" s="111"/>
      <c r="AK61" s="111"/>
      <c r="AL61" s="111"/>
      <c r="AM61" s="111"/>
      <c r="AN61" s="112">
        <f>SUM(AG61,AT61)</f>
        <v>0</v>
      </c>
      <c r="AO61" s="111"/>
      <c r="AP61" s="111"/>
      <c r="AQ61" s="113" t="s">
        <v>89</v>
      </c>
      <c r="AR61" s="114"/>
      <c r="AS61" s="115">
        <v>0</v>
      </c>
      <c r="AT61" s="116">
        <f>ROUND(SUM(AV61:AW61),2)</f>
        <v>0</v>
      </c>
      <c r="AU61" s="117">
        <f>'SO 202 - Provizorní lávka...'!P89</f>
        <v>0</v>
      </c>
      <c r="AV61" s="116">
        <f>'SO 202 - Provizorní lávka...'!J33</f>
        <v>0</v>
      </c>
      <c r="AW61" s="116">
        <f>'SO 202 - Provizorní lávka...'!J34</f>
        <v>0</v>
      </c>
      <c r="AX61" s="116">
        <f>'SO 202 - Provizorní lávka...'!J35</f>
        <v>0</v>
      </c>
      <c r="AY61" s="116">
        <f>'SO 202 - Provizorní lávka...'!J36</f>
        <v>0</v>
      </c>
      <c r="AZ61" s="116">
        <f>'SO 202 - Provizorní lávka...'!F33</f>
        <v>0</v>
      </c>
      <c r="BA61" s="116">
        <f>'SO 202 - Provizorní lávka...'!F34</f>
        <v>0</v>
      </c>
      <c r="BB61" s="116">
        <f>'SO 202 - Provizorní lávka...'!F35</f>
        <v>0</v>
      </c>
      <c r="BC61" s="116">
        <f>'SO 202 - Provizorní lávka...'!F36</f>
        <v>0</v>
      </c>
      <c r="BD61" s="118">
        <f>'SO 202 - Provizorní lávka...'!F37</f>
        <v>0</v>
      </c>
      <c r="BT61" s="119" t="s">
        <v>84</v>
      </c>
      <c r="BV61" s="119" t="s">
        <v>78</v>
      </c>
      <c r="BW61" s="119" t="s">
        <v>105</v>
      </c>
      <c r="BX61" s="119" t="s">
        <v>5</v>
      </c>
      <c r="CL61" s="119" t="s">
        <v>19</v>
      </c>
      <c r="CM61" s="119" t="s">
        <v>86</v>
      </c>
    </row>
    <row r="62" s="5" customFormat="1" ht="16.5" customHeight="1">
      <c r="A62" s="107" t="s">
        <v>80</v>
      </c>
      <c r="B62" s="108"/>
      <c r="C62" s="109"/>
      <c r="D62" s="110" t="s">
        <v>106</v>
      </c>
      <c r="E62" s="110"/>
      <c r="F62" s="110"/>
      <c r="G62" s="110"/>
      <c r="H62" s="110"/>
      <c r="I62" s="111"/>
      <c r="J62" s="110" t="s">
        <v>107</v>
      </c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2">
        <f>'SO 301 - Dešťová kanalizace'!J30</f>
        <v>0</v>
      </c>
      <c r="AH62" s="111"/>
      <c r="AI62" s="111"/>
      <c r="AJ62" s="111"/>
      <c r="AK62" s="111"/>
      <c r="AL62" s="111"/>
      <c r="AM62" s="111"/>
      <c r="AN62" s="112">
        <f>SUM(AG62,AT62)</f>
        <v>0</v>
      </c>
      <c r="AO62" s="111"/>
      <c r="AP62" s="111"/>
      <c r="AQ62" s="113" t="s">
        <v>89</v>
      </c>
      <c r="AR62" s="114"/>
      <c r="AS62" s="115">
        <v>0</v>
      </c>
      <c r="AT62" s="116">
        <f>ROUND(SUM(AV62:AW62),2)</f>
        <v>0</v>
      </c>
      <c r="AU62" s="117">
        <f>'SO 301 - Dešťová kanalizace'!P88</f>
        <v>0</v>
      </c>
      <c r="AV62" s="116">
        <f>'SO 301 - Dešťová kanalizace'!J33</f>
        <v>0</v>
      </c>
      <c r="AW62" s="116">
        <f>'SO 301 - Dešťová kanalizace'!J34</f>
        <v>0</v>
      </c>
      <c r="AX62" s="116">
        <f>'SO 301 - Dešťová kanalizace'!J35</f>
        <v>0</v>
      </c>
      <c r="AY62" s="116">
        <f>'SO 301 - Dešťová kanalizace'!J36</f>
        <v>0</v>
      </c>
      <c r="AZ62" s="116">
        <f>'SO 301 - Dešťová kanalizace'!F33</f>
        <v>0</v>
      </c>
      <c r="BA62" s="116">
        <f>'SO 301 - Dešťová kanalizace'!F34</f>
        <v>0</v>
      </c>
      <c r="BB62" s="116">
        <f>'SO 301 - Dešťová kanalizace'!F35</f>
        <v>0</v>
      </c>
      <c r="BC62" s="116">
        <f>'SO 301 - Dešťová kanalizace'!F36</f>
        <v>0</v>
      </c>
      <c r="BD62" s="118">
        <f>'SO 301 - Dešťová kanalizace'!F37</f>
        <v>0</v>
      </c>
      <c r="BT62" s="119" t="s">
        <v>84</v>
      </c>
      <c r="BV62" s="119" t="s">
        <v>78</v>
      </c>
      <c r="BW62" s="119" t="s">
        <v>108</v>
      </c>
      <c r="BX62" s="119" t="s">
        <v>5</v>
      </c>
      <c r="CL62" s="119" t="s">
        <v>19</v>
      </c>
      <c r="CM62" s="119" t="s">
        <v>86</v>
      </c>
    </row>
    <row r="63" s="5" customFormat="1" ht="27" customHeight="1">
      <c r="A63" s="107" t="s">
        <v>80</v>
      </c>
      <c r="B63" s="108"/>
      <c r="C63" s="109"/>
      <c r="D63" s="110" t="s">
        <v>109</v>
      </c>
      <c r="E63" s="110"/>
      <c r="F63" s="110"/>
      <c r="G63" s="110"/>
      <c r="H63" s="110"/>
      <c r="I63" s="111"/>
      <c r="J63" s="110" t="s">
        <v>110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2">
        <f>'SO 302 - Přeložka vodovod...'!J30</f>
        <v>0</v>
      </c>
      <c r="AH63" s="111"/>
      <c r="AI63" s="111"/>
      <c r="AJ63" s="111"/>
      <c r="AK63" s="111"/>
      <c r="AL63" s="111"/>
      <c r="AM63" s="111"/>
      <c r="AN63" s="112">
        <f>SUM(AG63,AT63)</f>
        <v>0</v>
      </c>
      <c r="AO63" s="111"/>
      <c r="AP63" s="111"/>
      <c r="AQ63" s="113" t="s">
        <v>89</v>
      </c>
      <c r="AR63" s="114"/>
      <c r="AS63" s="115">
        <v>0</v>
      </c>
      <c r="AT63" s="116">
        <f>ROUND(SUM(AV63:AW63),2)</f>
        <v>0</v>
      </c>
      <c r="AU63" s="117">
        <f>'SO 302 - Přeložka vodovod...'!P84</f>
        <v>0</v>
      </c>
      <c r="AV63" s="116">
        <f>'SO 302 - Přeložka vodovod...'!J33</f>
        <v>0</v>
      </c>
      <c r="AW63" s="116">
        <f>'SO 302 - Přeložka vodovod...'!J34</f>
        <v>0</v>
      </c>
      <c r="AX63" s="116">
        <f>'SO 302 - Přeložka vodovod...'!J35</f>
        <v>0</v>
      </c>
      <c r="AY63" s="116">
        <f>'SO 302 - Přeložka vodovod...'!J36</f>
        <v>0</v>
      </c>
      <c r="AZ63" s="116">
        <f>'SO 302 - Přeložka vodovod...'!F33</f>
        <v>0</v>
      </c>
      <c r="BA63" s="116">
        <f>'SO 302 - Přeložka vodovod...'!F34</f>
        <v>0</v>
      </c>
      <c r="BB63" s="116">
        <f>'SO 302 - Přeložka vodovod...'!F35</f>
        <v>0</v>
      </c>
      <c r="BC63" s="116">
        <f>'SO 302 - Přeložka vodovod...'!F36</f>
        <v>0</v>
      </c>
      <c r="BD63" s="118">
        <f>'SO 302 - Přeložka vodovod...'!F37</f>
        <v>0</v>
      </c>
      <c r="BT63" s="119" t="s">
        <v>84</v>
      </c>
      <c r="BV63" s="119" t="s">
        <v>78</v>
      </c>
      <c r="BW63" s="119" t="s">
        <v>111</v>
      </c>
      <c r="BX63" s="119" t="s">
        <v>5</v>
      </c>
      <c r="CL63" s="119" t="s">
        <v>19</v>
      </c>
      <c r="CM63" s="119" t="s">
        <v>86</v>
      </c>
    </row>
    <row r="64" s="5" customFormat="1" ht="27" customHeight="1">
      <c r="B64" s="108"/>
      <c r="C64" s="109"/>
      <c r="D64" s="110" t="s">
        <v>112</v>
      </c>
      <c r="E64" s="110"/>
      <c r="F64" s="110"/>
      <c r="G64" s="110"/>
      <c r="H64" s="110"/>
      <c r="I64" s="111"/>
      <c r="J64" s="110" t="s">
        <v>113</v>
      </c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20">
        <f>ROUND(AG65+AG71+AG74,2)</f>
        <v>0</v>
      </c>
      <c r="AH64" s="111"/>
      <c r="AI64" s="111"/>
      <c r="AJ64" s="111"/>
      <c r="AK64" s="111"/>
      <c r="AL64" s="111"/>
      <c r="AM64" s="111"/>
      <c r="AN64" s="112">
        <f>SUM(AG64,AT64)</f>
        <v>0</v>
      </c>
      <c r="AO64" s="111"/>
      <c r="AP64" s="111"/>
      <c r="AQ64" s="113" t="s">
        <v>89</v>
      </c>
      <c r="AR64" s="114"/>
      <c r="AS64" s="115">
        <f>ROUND(AS65+AS71+AS74,2)</f>
        <v>0</v>
      </c>
      <c r="AT64" s="116">
        <f>ROUND(SUM(AV64:AW64),2)</f>
        <v>0</v>
      </c>
      <c r="AU64" s="117">
        <f>ROUND(AU65+AU71+AU74,5)</f>
        <v>0</v>
      </c>
      <c r="AV64" s="116">
        <f>ROUND(AZ64*L29,2)</f>
        <v>0</v>
      </c>
      <c r="AW64" s="116">
        <f>ROUND(BA64*L30,2)</f>
        <v>0</v>
      </c>
      <c r="AX64" s="116">
        <f>ROUND(BB64*L29,2)</f>
        <v>0</v>
      </c>
      <c r="AY64" s="116">
        <f>ROUND(BC64*L30,2)</f>
        <v>0</v>
      </c>
      <c r="AZ64" s="116">
        <f>ROUND(AZ65+AZ71+AZ74,2)</f>
        <v>0</v>
      </c>
      <c r="BA64" s="116">
        <f>ROUND(BA65+BA71+BA74,2)</f>
        <v>0</v>
      </c>
      <c r="BB64" s="116">
        <f>ROUND(BB65+BB71+BB74,2)</f>
        <v>0</v>
      </c>
      <c r="BC64" s="116">
        <f>ROUND(BC65+BC71+BC74,2)</f>
        <v>0</v>
      </c>
      <c r="BD64" s="118">
        <f>ROUND(BD65+BD71+BD74,2)</f>
        <v>0</v>
      </c>
      <c r="BS64" s="119" t="s">
        <v>75</v>
      </c>
      <c r="BT64" s="119" t="s">
        <v>84</v>
      </c>
      <c r="BU64" s="119" t="s">
        <v>77</v>
      </c>
      <c r="BV64" s="119" t="s">
        <v>78</v>
      </c>
      <c r="BW64" s="119" t="s">
        <v>114</v>
      </c>
      <c r="BX64" s="119" t="s">
        <v>5</v>
      </c>
      <c r="CL64" s="119" t="s">
        <v>19</v>
      </c>
      <c r="CM64" s="119" t="s">
        <v>86</v>
      </c>
    </row>
    <row r="65" s="6" customFormat="1" ht="16.5" customHeight="1">
      <c r="B65" s="121"/>
      <c r="C65" s="122"/>
      <c r="D65" s="122"/>
      <c r="E65" s="123" t="s">
        <v>115</v>
      </c>
      <c r="F65" s="123"/>
      <c r="G65" s="123"/>
      <c r="H65" s="123"/>
      <c r="I65" s="123"/>
      <c r="J65" s="122"/>
      <c r="K65" s="123" t="s">
        <v>116</v>
      </c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4">
        <f>ROUND(SUM(AG66:AG70),2)</f>
        <v>0</v>
      </c>
      <c r="AH65" s="122"/>
      <c r="AI65" s="122"/>
      <c r="AJ65" s="122"/>
      <c r="AK65" s="122"/>
      <c r="AL65" s="122"/>
      <c r="AM65" s="122"/>
      <c r="AN65" s="125">
        <f>SUM(AG65,AT65)</f>
        <v>0</v>
      </c>
      <c r="AO65" s="122"/>
      <c r="AP65" s="122"/>
      <c r="AQ65" s="126" t="s">
        <v>117</v>
      </c>
      <c r="AR65" s="127"/>
      <c r="AS65" s="128">
        <f>ROUND(SUM(AS66:AS70),2)</f>
        <v>0</v>
      </c>
      <c r="AT65" s="129">
        <f>ROUND(SUM(AV65:AW65),2)</f>
        <v>0</v>
      </c>
      <c r="AU65" s="130">
        <f>ROUND(SUM(AU66:AU70),5)</f>
        <v>0</v>
      </c>
      <c r="AV65" s="129">
        <f>ROUND(AZ65*L29,2)</f>
        <v>0</v>
      </c>
      <c r="AW65" s="129">
        <f>ROUND(BA65*L30,2)</f>
        <v>0</v>
      </c>
      <c r="AX65" s="129">
        <f>ROUND(BB65*L29,2)</f>
        <v>0</v>
      </c>
      <c r="AY65" s="129">
        <f>ROUND(BC65*L30,2)</f>
        <v>0</v>
      </c>
      <c r="AZ65" s="129">
        <f>ROUND(SUM(AZ66:AZ70),2)</f>
        <v>0</v>
      </c>
      <c r="BA65" s="129">
        <f>ROUND(SUM(BA66:BA70),2)</f>
        <v>0</v>
      </c>
      <c r="BB65" s="129">
        <f>ROUND(SUM(BB66:BB70),2)</f>
        <v>0</v>
      </c>
      <c r="BC65" s="129">
        <f>ROUND(SUM(BC66:BC70),2)</f>
        <v>0</v>
      </c>
      <c r="BD65" s="131">
        <f>ROUND(SUM(BD66:BD70),2)</f>
        <v>0</v>
      </c>
      <c r="BS65" s="132" t="s">
        <v>75</v>
      </c>
      <c r="BT65" s="132" t="s">
        <v>86</v>
      </c>
      <c r="BU65" s="132" t="s">
        <v>77</v>
      </c>
      <c r="BV65" s="132" t="s">
        <v>78</v>
      </c>
      <c r="BW65" s="132" t="s">
        <v>118</v>
      </c>
      <c r="BX65" s="132" t="s">
        <v>114</v>
      </c>
      <c r="CL65" s="132" t="s">
        <v>19</v>
      </c>
    </row>
    <row r="66" s="6" customFormat="1" ht="16.5" customHeight="1">
      <c r="A66" s="107" t="s">
        <v>80</v>
      </c>
      <c r="B66" s="121"/>
      <c r="C66" s="122"/>
      <c r="D66" s="122"/>
      <c r="E66" s="122"/>
      <c r="F66" s="123" t="s">
        <v>119</v>
      </c>
      <c r="G66" s="123"/>
      <c r="H66" s="123"/>
      <c r="I66" s="123"/>
      <c r="J66" s="123"/>
      <c r="K66" s="122"/>
      <c r="L66" s="123" t="s">
        <v>120</v>
      </c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5">
        <f>'922-M-K - Zemní a montážn...'!J34</f>
        <v>0</v>
      </c>
      <c r="AH66" s="122"/>
      <c r="AI66" s="122"/>
      <c r="AJ66" s="122"/>
      <c r="AK66" s="122"/>
      <c r="AL66" s="122"/>
      <c r="AM66" s="122"/>
      <c r="AN66" s="125">
        <f>SUM(AG66,AT66)</f>
        <v>0</v>
      </c>
      <c r="AO66" s="122"/>
      <c r="AP66" s="122"/>
      <c r="AQ66" s="126" t="s">
        <v>117</v>
      </c>
      <c r="AR66" s="127"/>
      <c r="AS66" s="128">
        <v>0</v>
      </c>
      <c r="AT66" s="129">
        <f>ROUND(SUM(AV66:AW66),2)</f>
        <v>0</v>
      </c>
      <c r="AU66" s="130">
        <f>'922-M-K - Zemní a montážn...'!P100</f>
        <v>0</v>
      </c>
      <c r="AV66" s="129">
        <f>'922-M-K - Zemní a montážn...'!J37</f>
        <v>0</v>
      </c>
      <c r="AW66" s="129">
        <f>'922-M-K - Zemní a montážn...'!J38</f>
        <v>0</v>
      </c>
      <c r="AX66" s="129">
        <f>'922-M-K - Zemní a montážn...'!J39</f>
        <v>0</v>
      </c>
      <c r="AY66" s="129">
        <f>'922-M-K - Zemní a montážn...'!J40</f>
        <v>0</v>
      </c>
      <c r="AZ66" s="129">
        <f>'922-M-K - Zemní a montážn...'!F37</f>
        <v>0</v>
      </c>
      <c r="BA66" s="129">
        <f>'922-M-K - Zemní a montážn...'!F38</f>
        <v>0</v>
      </c>
      <c r="BB66" s="129">
        <f>'922-M-K - Zemní a montážn...'!F39</f>
        <v>0</v>
      </c>
      <c r="BC66" s="129">
        <f>'922-M-K - Zemní a montážn...'!F40</f>
        <v>0</v>
      </c>
      <c r="BD66" s="131">
        <f>'922-M-K - Zemní a montážn...'!F41</f>
        <v>0</v>
      </c>
      <c r="BT66" s="132" t="s">
        <v>121</v>
      </c>
      <c r="BV66" s="132" t="s">
        <v>78</v>
      </c>
      <c r="BW66" s="132" t="s">
        <v>122</v>
      </c>
      <c r="BX66" s="132" t="s">
        <v>118</v>
      </c>
      <c r="CL66" s="132" t="s">
        <v>19</v>
      </c>
    </row>
    <row r="67" s="6" customFormat="1" ht="16.5" customHeight="1">
      <c r="A67" s="107" t="s">
        <v>80</v>
      </c>
      <c r="B67" s="121"/>
      <c r="C67" s="122"/>
      <c r="D67" s="122"/>
      <c r="E67" s="122"/>
      <c r="F67" s="123" t="s">
        <v>123</v>
      </c>
      <c r="G67" s="123"/>
      <c r="H67" s="123"/>
      <c r="I67" s="123"/>
      <c r="J67" s="123"/>
      <c r="K67" s="122"/>
      <c r="L67" s="123" t="s">
        <v>120</v>
      </c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5">
        <f>'922-M-P - Zemní a montážn...'!J34</f>
        <v>0</v>
      </c>
      <c r="AH67" s="122"/>
      <c r="AI67" s="122"/>
      <c r="AJ67" s="122"/>
      <c r="AK67" s="122"/>
      <c r="AL67" s="122"/>
      <c r="AM67" s="122"/>
      <c r="AN67" s="125">
        <f>SUM(AG67,AT67)</f>
        <v>0</v>
      </c>
      <c r="AO67" s="122"/>
      <c r="AP67" s="122"/>
      <c r="AQ67" s="126" t="s">
        <v>117</v>
      </c>
      <c r="AR67" s="127"/>
      <c r="AS67" s="128">
        <v>0</v>
      </c>
      <c r="AT67" s="129">
        <f>ROUND(SUM(AV67:AW67),2)</f>
        <v>0</v>
      </c>
      <c r="AU67" s="130">
        <f>'922-M-P - Zemní a montážn...'!P100</f>
        <v>0</v>
      </c>
      <c r="AV67" s="129">
        <f>'922-M-P - Zemní a montážn...'!J37</f>
        <v>0</v>
      </c>
      <c r="AW67" s="129">
        <f>'922-M-P - Zemní a montážn...'!J38</f>
        <v>0</v>
      </c>
      <c r="AX67" s="129">
        <f>'922-M-P - Zemní a montážn...'!J39</f>
        <v>0</v>
      </c>
      <c r="AY67" s="129">
        <f>'922-M-P - Zemní a montážn...'!J40</f>
        <v>0</v>
      </c>
      <c r="AZ67" s="129">
        <f>'922-M-P - Zemní a montážn...'!F37</f>
        <v>0</v>
      </c>
      <c r="BA67" s="129">
        <f>'922-M-P - Zemní a montážn...'!F38</f>
        <v>0</v>
      </c>
      <c r="BB67" s="129">
        <f>'922-M-P - Zemní a montážn...'!F39</f>
        <v>0</v>
      </c>
      <c r="BC67" s="129">
        <f>'922-M-P - Zemní a montážn...'!F40</f>
        <v>0</v>
      </c>
      <c r="BD67" s="131">
        <f>'922-M-P - Zemní a montážn...'!F41</f>
        <v>0</v>
      </c>
      <c r="BT67" s="132" t="s">
        <v>121</v>
      </c>
      <c r="BV67" s="132" t="s">
        <v>78</v>
      </c>
      <c r="BW67" s="132" t="s">
        <v>124</v>
      </c>
      <c r="BX67" s="132" t="s">
        <v>118</v>
      </c>
      <c r="CL67" s="132" t="s">
        <v>19</v>
      </c>
    </row>
    <row r="68" s="6" customFormat="1" ht="16.5" customHeight="1">
      <c r="A68" s="107" t="s">
        <v>80</v>
      </c>
      <c r="B68" s="121"/>
      <c r="C68" s="122"/>
      <c r="D68" s="122"/>
      <c r="E68" s="122"/>
      <c r="F68" s="123" t="s">
        <v>125</v>
      </c>
      <c r="G68" s="123"/>
      <c r="H68" s="123"/>
      <c r="I68" s="123"/>
      <c r="J68" s="123"/>
      <c r="K68" s="122"/>
      <c r="L68" s="123" t="s">
        <v>126</v>
      </c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5">
        <f>'922-OST - Ostatní náklady'!J34</f>
        <v>0</v>
      </c>
      <c r="AH68" s="122"/>
      <c r="AI68" s="122"/>
      <c r="AJ68" s="122"/>
      <c r="AK68" s="122"/>
      <c r="AL68" s="122"/>
      <c r="AM68" s="122"/>
      <c r="AN68" s="125">
        <f>SUM(AG68,AT68)</f>
        <v>0</v>
      </c>
      <c r="AO68" s="122"/>
      <c r="AP68" s="122"/>
      <c r="AQ68" s="126" t="s">
        <v>117</v>
      </c>
      <c r="AR68" s="127"/>
      <c r="AS68" s="128">
        <v>0</v>
      </c>
      <c r="AT68" s="129">
        <f>ROUND(SUM(AV68:AW68),2)</f>
        <v>0</v>
      </c>
      <c r="AU68" s="130">
        <f>'922-OST - Ostatní náklady'!P94</f>
        <v>0</v>
      </c>
      <c r="AV68" s="129">
        <f>'922-OST - Ostatní náklady'!J37</f>
        <v>0</v>
      </c>
      <c r="AW68" s="129">
        <f>'922-OST - Ostatní náklady'!J38</f>
        <v>0</v>
      </c>
      <c r="AX68" s="129">
        <f>'922-OST - Ostatní náklady'!J39</f>
        <v>0</v>
      </c>
      <c r="AY68" s="129">
        <f>'922-OST - Ostatní náklady'!J40</f>
        <v>0</v>
      </c>
      <c r="AZ68" s="129">
        <f>'922-OST - Ostatní náklady'!F37</f>
        <v>0</v>
      </c>
      <c r="BA68" s="129">
        <f>'922-OST - Ostatní náklady'!F38</f>
        <v>0</v>
      </c>
      <c r="BB68" s="129">
        <f>'922-OST - Ostatní náklady'!F39</f>
        <v>0</v>
      </c>
      <c r="BC68" s="129">
        <f>'922-OST - Ostatní náklady'!F40</f>
        <v>0</v>
      </c>
      <c r="BD68" s="131">
        <f>'922-OST - Ostatní náklady'!F41</f>
        <v>0</v>
      </c>
      <c r="BT68" s="132" t="s">
        <v>121</v>
      </c>
      <c r="BV68" s="132" t="s">
        <v>78</v>
      </c>
      <c r="BW68" s="132" t="s">
        <v>127</v>
      </c>
      <c r="BX68" s="132" t="s">
        <v>118</v>
      </c>
      <c r="CL68" s="132" t="s">
        <v>19</v>
      </c>
    </row>
    <row r="69" s="6" customFormat="1" ht="16.5" customHeight="1">
      <c r="A69" s="107" t="s">
        <v>80</v>
      </c>
      <c r="B69" s="121"/>
      <c r="C69" s="122"/>
      <c r="D69" s="122"/>
      <c r="E69" s="122"/>
      <c r="F69" s="123" t="s">
        <v>128</v>
      </c>
      <c r="G69" s="123"/>
      <c r="H69" s="123"/>
      <c r="I69" s="123"/>
      <c r="J69" s="123"/>
      <c r="K69" s="122"/>
      <c r="L69" s="123" t="s">
        <v>129</v>
      </c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5">
        <f>'922-VN - Připojení do sít...'!J34</f>
        <v>0</v>
      </c>
      <c r="AH69" s="122"/>
      <c r="AI69" s="122"/>
      <c r="AJ69" s="122"/>
      <c r="AK69" s="122"/>
      <c r="AL69" s="122"/>
      <c r="AM69" s="122"/>
      <c r="AN69" s="125">
        <f>SUM(AG69,AT69)</f>
        <v>0</v>
      </c>
      <c r="AO69" s="122"/>
      <c r="AP69" s="122"/>
      <c r="AQ69" s="126" t="s">
        <v>117</v>
      </c>
      <c r="AR69" s="127"/>
      <c r="AS69" s="128">
        <v>0</v>
      </c>
      <c r="AT69" s="129">
        <f>ROUND(SUM(AV69:AW69),2)</f>
        <v>0</v>
      </c>
      <c r="AU69" s="130">
        <f>'922-VN - Připojení do sít...'!P93</f>
        <v>0</v>
      </c>
      <c r="AV69" s="129">
        <f>'922-VN - Připojení do sít...'!J37</f>
        <v>0</v>
      </c>
      <c r="AW69" s="129">
        <f>'922-VN - Připojení do sít...'!J38</f>
        <v>0</v>
      </c>
      <c r="AX69" s="129">
        <f>'922-VN - Připojení do sít...'!J39</f>
        <v>0</v>
      </c>
      <c r="AY69" s="129">
        <f>'922-VN - Připojení do sít...'!J40</f>
        <v>0</v>
      </c>
      <c r="AZ69" s="129">
        <f>'922-VN - Připojení do sít...'!F37</f>
        <v>0</v>
      </c>
      <c r="BA69" s="129">
        <f>'922-VN - Připojení do sít...'!F38</f>
        <v>0</v>
      </c>
      <c r="BB69" s="129">
        <f>'922-VN - Připojení do sít...'!F39</f>
        <v>0</v>
      </c>
      <c r="BC69" s="129">
        <f>'922-VN - Připojení do sít...'!F40</f>
        <v>0</v>
      </c>
      <c r="BD69" s="131">
        <f>'922-VN - Připojení do sít...'!F41</f>
        <v>0</v>
      </c>
      <c r="BT69" s="132" t="s">
        <v>121</v>
      </c>
      <c r="BV69" s="132" t="s">
        <v>78</v>
      </c>
      <c r="BW69" s="132" t="s">
        <v>130</v>
      </c>
      <c r="BX69" s="132" t="s">
        <v>118</v>
      </c>
      <c r="CL69" s="132" t="s">
        <v>19</v>
      </c>
    </row>
    <row r="70" s="6" customFormat="1" ht="16.5" customHeight="1">
      <c r="A70" s="107" t="s">
        <v>80</v>
      </c>
      <c r="B70" s="121"/>
      <c r="C70" s="122"/>
      <c r="D70" s="122"/>
      <c r="E70" s="122"/>
      <c r="F70" s="123" t="s">
        <v>131</v>
      </c>
      <c r="G70" s="123"/>
      <c r="H70" s="123"/>
      <c r="I70" s="123"/>
      <c r="J70" s="123"/>
      <c r="K70" s="122"/>
      <c r="L70" s="123" t="s">
        <v>132</v>
      </c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5">
        <f>'922-DEM - Demontážní práce'!J34</f>
        <v>0</v>
      </c>
      <c r="AH70" s="122"/>
      <c r="AI70" s="122"/>
      <c r="AJ70" s="122"/>
      <c r="AK70" s="122"/>
      <c r="AL70" s="122"/>
      <c r="AM70" s="122"/>
      <c r="AN70" s="125">
        <f>SUM(AG70,AT70)</f>
        <v>0</v>
      </c>
      <c r="AO70" s="122"/>
      <c r="AP70" s="122"/>
      <c r="AQ70" s="126" t="s">
        <v>117</v>
      </c>
      <c r="AR70" s="127"/>
      <c r="AS70" s="128">
        <v>0</v>
      </c>
      <c r="AT70" s="129">
        <f>ROUND(SUM(AV70:AW70),2)</f>
        <v>0</v>
      </c>
      <c r="AU70" s="130">
        <f>'922-DEM - Demontážní práce'!P93</f>
        <v>0</v>
      </c>
      <c r="AV70" s="129">
        <f>'922-DEM - Demontážní práce'!J37</f>
        <v>0</v>
      </c>
      <c r="AW70" s="129">
        <f>'922-DEM - Demontážní práce'!J38</f>
        <v>0</v>
      </c>
      <c r="AX70" s="129">
        <f>'922-DEM - Demontážní práce'!J39</f>
        <v>0</v>
      </c>
      <c r="AY70" s="129">
        <f>'922-DEM - Demontážní práce'!J40</f>
        <v>0</v>
      </c>
      <c r="AZ70" s="129">
        <f>'922-DEM - Demontážní práce'!F37</f>
        <v>0</v>
      </c>
      <c r="BA70" s="129">
        <f>'922-DEM - Demontážní práce'!F38</f>
        <v>0</v>
      </c>
      <c r="BB70" s="129">
        <f>'922-DEM - Demontážní práce'!F39</f>
        <v>0</v>
      </c>
      <c r="BC70" s="129">
        <f>'922-DEM - Demontážní práce'!F40</f>
        <v>0</v>
      </c>
      <c r="BD70" s="131">
        <f>'922-DEM - Demontážní práce'!F41</f>
        <v>0</v>
      </c>
      <c r="BT70" s="132" t="s">
        <v>121</v>
      </c>
      <c r="BV70" s="132" t="s">
        <v>78</v>
      </c>
      <c r="BW70" s="132" t="s">
        <v>133</v>
      </c>
      <c r="BX70" s="132" t="s">
        <v>118</v>
      </c>
      <c r="CL70" s="132" t="s">
        <v>19</v>
      </c>
    </row>
    <row r="71" s="6" customFormat="1" ht="16.5" customHeight="1">
      <c r="B71" s="121"/>
      <c r="C71" s="122"/>
      <c r="D71" s="122"/>
      <c r="E71" s="123" t="s">
        <v>134</v>
      </c>
      <c r="F71" s="123"/>
      <c r="G71" s="123"/>
      <c r="H71" s="123"/>
      <c r="I71" s="123"/>
      <c r="J71" s="122"/>
      <c r="K71" s="123" t="s">
        <v>135</v>
      </c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4">
        <f>ROUND(SUM(AG72:AG73),2)</f>
        <v>0</v>
      </c>
      <c r="AH71" s="122"/>
      <c r="AI71" s="122"/>
      <c r="AJ71" s="122"/>
      <c r="AK71" s="122"/>
      <c r="AL71" s="122"/>
      <c r="AM71" s="122"/>
      <c r="AN71" s="125">
        <f>SUM(AG71,AT71)</f>
        <v>0</v>
      </c>
      <c r="AO71" s="122"/>
      <c r="AP71" s="122"/>
      <c r="AQ71" s="126" t="s">
        <v>117</v>
      </c>
      <c r="AR71" s="127"/>
      <c r="AS71" s="128">
        <f>ROUND(SUM(AS72:AS73),2)</f>
        <v>0</v>
      </c>
      <c r="AT71" s="129">
        <f>ROUND(SUM(AV71:AW71),2)</f>
        <v>0</v>
      </c>
      <c r="AU71" s="130">
        <f>ROUND(SUM(AU72:AU73),5)</f>
        <v>0</v>
      </c>
      <c r="AV71" s="129">
        <f>ROUND(AZ71*L29,2)</f>
        <v>0</v>
      </c>
      <c r="AW71" s="129">
        <f>ROUND(BA71*L30,2)</f>
        <v>0</v>
      </c>
      <c r="AX71" s="129">
        <f>ROUND(BB71*L29,2)</f>
        <v>0</v>
      </c>
      <c r="AY71" s="129">
        <f>ROUND(BC71*L30,2)</f>
        <v>0</v>
      </c>
      <c r="AZ71" s="129">
        <f>ROUND(SUM(AZ72:AZ73),2)</f>
        <v>0</v>
      </c>
      <c r="BA71" s="129">
        <f>ROUND(SUM(BA72:BA73),2)</f>
        <v>0</v>
      </c>
      <c r="BB71" s="129">
        <f>ROUND(SUM(BB72:BB73),2)</f>
        <v>0</v>
      </c>
      <c r="BC71" s="129">
        <f>ROUND(SUM(BC72:BC73),2)</f>
        <v>0</v>
      </c>
      <c r="BD71" s="131">
        <f>ROUND(SUM(BD72:BD73),2)</f>
        <v>0</v>
      </c>
      <c r="BS71" s="132" t="s">
        <v>75</v>
      </c>
      <c r="BT71" s="132" t="s">
        <v>86</v>
      </c>
      <c r="BU71" s="132" t="s">
        <v>77</v>
      </c>
      <c r="BV71" s="132" t="s">
        <v>78</v>
      </c>
      <c r="BW71" s="132" t="s">
        <v>136</v>
      </c>
      <c r="BX71" s="132" t="s">
        <v>114</v>
      </c>
      <c r="CL71" s="132" t="s">
        <v>19</v>
      </c>
    </row>
    <row r="72" s="6" customFormat="1" ht="16.5" customHeight="1">
      <c r="A72" s="107" t="s">
        <v>80</v>
      </c>
      <c r="B72" s="121"/>
      <c r="C72" s="122"/>
      <c r="D72" s="122"/>
      <c r="E72" s="122"/>
      <c r="F72" s="123" t="s">
        <v>137</v>
      </c>
      <c r="G72" s="123"/>
      <c r="H72" s="123"/>
      <c r="I72" s="123"/>
      <c r="J72" s="123"/>
      <c r="K72" s="122"/>
      <c r="L72" s="123" t="s">
        <v>120</v>
      </c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5">
        <f>'932-M - Zemní a montážní ...'!J34</f>
        <v>0</v>
      </c>
      <c r="AH72" s="122"/>
      <c r="AI72" s="122"/>
      <c r="AJ72" s="122"/>
      <c r="AK72" s="122"/>
      <c r="AL72" s="122"/>
      <c r="AM72" s="122"/>
      <c r="AN72" s="125">
        <f>SUM(AG72,AT72)</f>
        <v>0</v>
      </c>
      <c r="AO72" s="122"/>
      <c r="AP72" s="122"/>
      <c r="AQ72" s="126" t="s">
        <v>117</v>
      </c>
      <c r="AR72" s="127"/>
      <c r="AS72" s="128">
        <v>0</v>
      </c>
      <c r="AT72" s="129">
        <f>ROUND(SUM(AV72:AW72),2)</f>
        <v>0</v>
      </c>
      <c r="AU72" s="130">
        <f>'932-M - Zemní a montážní ...'!P96</f>
        <v>0</v>
      </c>
      <c r="AV72" s="129">
        <f>'932-M - Zemní a montážní ...'!J37</f>
        <v>0</v>
      </c>
      <c r="AW72" s="129">
        <f>'932-M - Zemní a montážní ...'!J38</f>
        <v>0</v>
      </c>
      <c r="AX72" s="129">
        <f>'932-M - Zemní a montážní ...'!J39</f>
        <v>0</v>
      </c>
      <c r="AY72" s="129">
        <f>'932-M - Zemní a montážní ...'!J40</f>
        <v>0</v>
      </c>
      <c r="AZ72" s="129">
        <f>'932-M - Zemní a montážní ...'!F37</f>
        <v>0</v>
      </c>
      <c r="BA72" s="129">
        <f>'932-M - Zemní a montážní ...'!F38</f>
        <v>0</v>
      </c>
      <c r="BB72" s="129">
        <f>'932-M - Zemní a montážní ...'!F39</f>
        <v>0</v>
      </c>
      <c r="BC72" s="129">
        <f>'932-M - Zemní a montážní ...'!F40</f>
        <v>0</v>
      </c>
      <c r="BD72" s="131">
        <f>'932-M - Zemní a montážní ...'!F41</f>
        <v>0</v>
      </c>
      <c r="BT72" s="132" t="s">
        <v>121</v>
      </c>
      <c r="BV72" s="132" t="s">
        <v>78</v>
      </c>
      <c r="BW72" s="132" t="s">
        <v>138</v>
      </c>
      <c r="BX72" s="132" t="s">
        <v>136</v>
      </c>
      <c r="CL72" s="132" t="s">
        <v>19</v>
      </c>
    </row>
    <row r="73" s="6" customFormat="1" ht="16.5" customHeight="1">
      <c r="A73" s="107" t="s">
        <v>80</v>
      </c>
      <c r="B73" s="121"/>
      <c r="C73" s="122"/>
      <c r="D73" s="122"/>
      <c r="E73" s="122"/>
      <c r="F73" s="123" t="s">
        <v>139</v>
      </c>
      <c r="G73" s="123"/>
      <c r="H73" s="123"/>
      <c r="I73" s="123"/>
      <c r="J73" s="123"/>
      <c r="K73" s="122"/>
      <c r="L73" s="123" t="s">
        <v>126</v>
      </c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5">
        <f>'932-OST - Ostatní náklady'!J34</f>
        <v>0</v>
      </c>
      <c r="AH73" s="122"/>
      <c r="AI73" s="122"/>
      <c r="AJ73" s="122"/>
      <c r="AK73" s="122"/>
      <c r="AL73" s="122"/>
      <c r="AM73" s="122"/>
      <c r="AN73" s="125">
        <f>SUM(AG73,AT73)</f>
        <v>0</v>
      </c>
      <c r="AO73" s="122"/>
      <c r="AP73" s="122"/>
      <c r="AQ73" s="126" t="s">
        <v>117</v>
      </c>
      <c r="AR73" s="127"/>
      <c r="AS73" s="128">
        <v>0</v>
      </c>
      <c r="AT73" s="129">
        <f>ROUND(SUM(AV73:AW73),2)</f>
        <v>0</v>
      </c>
      <c r="AU73" s="130">
        <f>'932-OST - Ostatní náklady'!P94</f>
        <v>0</v>
      </c>
      <c r="AV73" s="129">
        <f>'932-OST - Ostatní náklady'!J37</f>
        <v>0</v>
      </c>
      <c r="AW73" s="129">
        <f>'932-OST - Ostatní náklady'!J38</f>
        <v>0</v>
      </c>
      <c r="AX73" s="129">
        <f>'932-OST - Ostatní náklady'!J39</f>
        <v>0</v>
      </c>
      <c r="AY73" s="129">
        <f>'932-OST - Ostatní náklady'!J40</f>
        <v>0</v>
      </c>
      <c r="AZ73" s="129">
        <f>'932-OST - Ostatní náklady'!F37</f>
        <v>0</v>
      </c>
      <c r="BA73" s="129">
        <f>'932-OST - Ostatní náklady'!F38</f>
        <v>0</v>
      </c>
      <c r="BB73" s="129">
        <f>'932-OST - Ostatní náklady'!F39</f>
        <v>0</v>
      </c>
      <c r="BC73" s="129">
        <f>'932-OST - Ostatní náklady'!F40</f>
        <v>0</v>
      </c>
      <c r="BD73" s="131">
        <f>'932-OST - Ostatní náklady'!F41</f>
        <v>0</v>
      </c>
      <c r="BT73" s="132" t="s">
        <v>121</v>
      </c>
      <c r="BV73" s="132" t="s">
        <v>78</v>
      </c>
      <c r="BW73" s="132" t="s">
        <v>140</v>
      </c>
      <c r="BX73" s="132" t="s">
        <v>136</v>
      </c>
      <c r="CL73" s="132" t="s">
        <v>19</v>
      </c>
    </row>
    <row r="74" s="6" customFormat="1" ht="16.5" customHeight="1">
      <c r="B74" s="121"/>
      <c r="C74" s="122"/>
      <c r="D74" s="122"/>
      <c r="E74" s="123" t="s">
        <v>141</v>
      </c>
      <c r="F74" s="123"/>
      <c r="G74" s="123"/>
      <c r="H74" s="123"/>
      <c r="I74" s="123"/>
      <c r="J74" s="122"/>
      <c r="K74" s="123" t="s">
        <v>142</v>
      </c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4">
        <f>ROUND(SUM(AG75:AG78),2)</f>
        <v>0</v>
      </c>
      <c r="AH74" s="122"/>
      <c r="AI74" s="122"/>
      <c r="AJ74" s="122"/>
      <c r="AK74" s="122"/>
      <c r="AL74" s="122"/>
      <c r="AM74" s="122"/>
      <c r="AN74" s="125">
        <f>SUM(AG74,AT74)</f>
        <v>0</v>
      </c>
      <c r="AO74" s="122"/>
      <c r="AP74" s="122"/>
      <c r="AQ74" s="126" t="s">
        <v>117</v>
      </c>
      <c r="AR74" s="127"/>
      <c r="AS74" s="128">
        <f>ROUND(SUM(AS75:AS78),2)</f>
        <v>0</v>
      </c>
      <c r="AT74" s="129">
        <f>ROUND(SUM(AV74:AW74),2)</f>
        <v>0</v>
      </c>
      <c r="AU74" s="130">
        <f>ROUND(SUM(AU75:AU78),5)</f>
        <v>0</v>
      </c>
      <c r="AV74" s="129">
        <f>ROUND(AZ74*L29,2)</f>
        <v>0</v>
      </c>
      <c r="AW74" s="129">
        <f>ROUND(BA74*L30,2)</f>
        <v>0</v>
      </c>
      <c r="AX74" s="129">
        <f>ROUND(BB74*L29,2)</f>
        <v>0</v>
      </c>
      <c r="AY74" s="129">
        <f>ROUND(BC74*L30,2)</f>
        <v>0</v>
      </c>
      <c r="AZ74" s="129">
        <f>ROUND(SUM(AZ75:AZ78),2)</f>
        <v>0</v>
      </c>
      <c r="BA74" s="129">
        <f>ROUND(SUM(BA75:BA78),2)</f>
        <v>0</v>
      </c>
      <c r="BB74" s="129">
        <f>ROUND(SUM(BB75:BB78),2)</f>
        <v>0</v>
      </c>
      <c r="BC74" s="129">
        <f>ROUND(SUM(BC75:BC78),2)</f>
        <v>0</v>
      </c>
      <c r="BD74" s="131">
        <f>ROUND(SUM(BD75:BD78),2)</f>
        <v>0</v>
      </c>
      <c r="BS74" s="132" t="s">
        <v>75</v>
      </c>
      <c r="BT74" s="132" t="s">
        <v>86</v>
      </c>
      <c r="BU74" s="132" t="s">
        <v>77</v>
      </c>
      <c r="BV74" s="132" t="s">
        <v>78</v>
      </c>
      <c r="BW74" s="132" t="s">
        <v>143</v>
      </c>
      <c r="BX74" s="132" t="s">
        <v>114</v>
      </c>
      <c r="CL74" s="132" t="s">
        <v>19</v>
      </c>
    </row>
    <row r="75" s="6" customFormat="1" ht="16.5" customHeight="1">
      <c r="A75" s="107" t="s">
        <v>80</v>
      </c>
      <c r="B75" s="121"/>
      <c r="C75" s="122"/>
      <c r="D75" s="122"/>
      <c r="E75" s="122"/>
      <c r="F75" s="123" t="s">
        <v>144</v>
      </c>
      <c r="G75" s="123"/>
      <c r="H75" s="123"/>
      <c r="I75" s="123"/>
      <c r="J75" s="123"/>
      <c r="K75" s="122"/>
      <c r="L75" s="123" t="s">
        <v>120</v>
      </c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5">
        <f>'961-M-K - Zemní a montážn...'!J34</f>
        <v>0</v>
      </c>
      <c r="AH75" s="122"/>
      <c r="AI75" s="122"/>
      <c r="AJ75" s="122"/>
      <c r="AK75" s="122"/>
      <c r="AL75" s="122"/>
      <c r="AM75" s="122"/>
      <c r="AN75" s="125">
        <f>SUM(AG75,AT75)</f>
        <v>0</v>
      </c>
      <c r="AO75" s="122"/>
      <c r="AP75" s="122"/>
      <c r="AQ75" s="126" t="s">
        <v>117</v>
      </c>
      <c r="AR75" s="127"/>
      <c r="AS75" s="128">
        <v>0</v>
      </c>
      <c r="AT75" s="129">
        <f>ROUND(SUM(AV75:AW75),2)</f>
        <v>0</v>
      </c>
      <c r="AU75" s="130">
        <f>'961-M-K - Zemní a montážn...'!P96</f>
        <v>0</v>
      </c>
      <c r="AV75" s="129">
        <f>'961-M-K - Zemní a montážn...'!J37</f>
        <v>0</v>
      </c>
      <c r="AW75" s="129">
        <f>'961-M-K - Zemní a montážn...'!J38</f>
        <v>0</v>
      </c>
      <c r="AX75" s="129">
        <f>'961-M-K - Zemní a montážn...'!J39</f>
        <v>0</v>
      </c>
      <c r="AY75" s="129">
        <f>'961-M-K - Zemní a montážn...'!J40</f>
        <v>0</v>
      </c>
      <c r="AZ75" s="129">
        <f>'961-M-K - Zemní a montážn...'!F37</f>
        <v>0</v>
      </c>
      <c r="BA75" s="129">
        <f>'961-M-K - Zemní a montážn...'!F38</f>
        <v>0</v>
      </c>
      <c r="BB75" s="129">
        <f>'961-M-K - Zemní a montážn...'!F39</f>
        <v>0</v>
      </c>
      <c r="BC75" s="129">
        <f>'961-M-K - Zemní a montážn...'!F40</f>
        <v>0</v>
      </c>
      <c r="BD75" s="131">
        <f>'961-M-K - Zemní a montážn...'!F41</f>
        <v>0</v>
      </c>
      <c r="BT75" s="132" t="s">
        <v>121</v>
      </c>
      <c r="BV75" s="132" t="s">
        <v>78</v>
      </c>
      <c r="BW75" s="132" t="s">
        <v>145</v>
      </c>
      <c r="BX75" s="132" t="s">
        <v>143</v>
      </c>
      <c r="CL75" s="132" t="s">
        <v>19</v>
      </c>
    </row>
    <row r="76" s="6" customFormat="1" ht="25.5" customHeight="1">
      <c r="A76" s="107" t="s">
        <v>80</v>
      </c>
      <c r="B76" s="121"/>
      <c r="C76" s="122"/>
      <c r="D76" s="122"/>
      <c r="E76" s="122"/>
      <c r="F76" s="123" t="s">
        <v>146</v>
      </c>
      <c r="G76" s="123"/>
      <c r="H76" s="123"/>
      <c r="I76" s="123"/>
      <c r="J76" s="123"/>
      <c r="K76" s="122"/>
      <c r="L76" s="123" t="s">
        <v>120</v>
      </c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5">
        <f>'961-M- P - Zemní a montáž...'!J34</f>
        <v>0</v>
      </c>
      <c r="AH76" s="122"/>
      <c r="AI76" s="122"/>
      <c r="AJ76" s="122"/>
      <c r="AK76" s="122"/>
      <c r="AL76" s="122"/>
      <c r="AM76" s="122"/>
      <c r="AN76" s="125">
        <f>SUM(AG76,AT76)</f>
        <v>0</v>
      </c>
      <c r="AO76" s="122"/>
      <c r="AP76" s="122"/>
      <c r="AQ76" s="126" t="s">
        <v>117</v>
      </c>
      <c r="AR76" s="127"/>
      <c r="AS76" s="128">
        <v>0</v>
      </c>
      <c r="AT76" s="129">
        <f>ROUND(SUM(AV76:AW76),2)</f>
        <v>0</v>
      </c>
      <c r="AU76" s="130">
        <f>'961-M- P - Zemní a montáž...'!P96</f>
        <v>0</v>
      </c>
      <c r="AV76" s="129">
        <f>'961-M- P - Zemní a montáž...'!J37</f>
        <v>0</v>
      </c>
      <c r="AW76" s="129">
        <f>'961-M- P - Zemní a montáž...'!J38</f>
        <v>0</v>
      </c>
      <c r="AX76" s="129">
        <f>'961-M- P - Zemní a montáž...'!J39</f>
        <v>0</v>
      </c>
      <c r="AY76" s="129">
        <f>'961-M- P - Zemní a montáž...'!J40</f>
        <v>0</v>
      </c>
      <c r="AZ76" s="129">
        <f>'961-M- P - Zemní a montáž...'!F37</f>
        <v>0</v>
      </c>
      <c r="BA76" s="129">
        <f>'961-M- P - Zemní a montáž...'!F38</f>
        <v>0</v>
      </c>
      <c r="BB76" s="129">
        <f>'961-M- P - Zemní a montáž...'!F39</f>
        <v>0</v>
      </c>
      <c r="BC76" s="129">
        <f>'961-M- P - Zemní a montáž...'!F40</f>
        <v>0</v>
      </c>
      <c r="BD76" s="131">
        <f>'961-M- P - Zemní a montáž...'!F41</f>
        <v>0</v>
      </c>
      <c r="BT76" s="132" t="s">
        <v>121</v>
      </c>
      <c r="BV76" s="132" t="s">
        <v>78</v>
      </c>
      <c r="BW76" s="132" t="s">
        <v>147</v>
      </c>
      <c r="BX76" s="132" t="s">
        <v>143</v>
      </c>
      <c r="CL76" s="132" t="s">
        <v>19</v>
      </c>
    </row>
    <row r="77" s="6" customFormat="1" ht="16.5" customHeight="1">
      <c r="A77" s="107" t="s">
        <v>80</v>
      </c>
      <c r="B77" s="121"/>
      <c r="C77" s="122"/>
      <c r="D77" s="122"/>
      <c r="E77" s="122"/>
      <c r="F77" s="123" t="s">
        <v>148</v>
      </c>
      <c r="G77" s="123"/>
      <c r="H77" s="123"/>
      <c r="I77" s="123"/>
      <c r="J77" s="123"/>
      <c r="K77" s="122"/>
      <c r="L77" s="123" t="s">
        <v>126</v>
      </c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5">
        <f>'961-OST - Ostatní náklady'!J34</f>
        <v>0</v>
      </c>
      <c r="AH77" s="122"/>
      <c r="AI77" s="122"/>
      <c r="AJ77" s="122"/>
      <c r="AK77" s="122"/>
      <c r="AL77" s="122"/>
      <c r="AM77" s="122"/>
      <c r="AN77" s="125">
        <f>SUM(AG77,AT77)</f>
        <v>0</v>
      </c>
      <c r="AO77" s="122"/>
      <c r="AP77" s="122"/>
      <c r="AQ77" s="126" t="s">
        <v>117</v>
      </c>
      <c r="AR77" s="127"/>
      <c r="AS77" s="128">
        <v>0</v>
      </c>
      <c r="AT77" s="129">
        <f>ROUND(SUM(AV77:AW77),2)</f>
        <v>0</v>
      </c>
      <c r="AU77" s="130">
        <f>'961-OST - Ostatní náklady'!P94</f>
        <v>0</v>
      </c>
      <c r="AV77" s="129">
        <f>'961-OST - Ostatní náklady'!J37</f>
        <v>0</v>
      </c>
      <c r="AW77" s="129">
        <f>'961-OST - Ostatní náklady'!J38</f>
        <v>0</v>
      </c>
      <c r="AX77" s="129">
        <f>'961-OST - Ostatní náklady'!J39</f>
        <v>0</v>
      </c>
      <c r="AY77" s="129">
        <f>'961-OST - Ostatní náklady'!J40</f>
        <v>0</v>
      </c>
      <c r="AZ77" s="129">
        <f>'961-OST - Ostatní náklady'!F37</f>
        <v>0</v>
      </c>
      <c r="BA77" s="129">
        <f>'961-OST - Ostatní náklady'!F38</f>
        <v>0</v>
      </c>
      <c r="BB77" s="129">
        <f>'961-OST - Ostatní náklady'!F39</f>
        <v>0</v>
      </c>
      <c r="BC77" s="129">
        <f>'961-OST - Ostatní náklady'!F40</f>
        <v>0</v>
      </c>
      <c r="BD77" s="131">
        <f>'961-OST - Ostatní náklady'!F41</f>
        <v>0</v>
      </c>
      <c r="BT77" s="132" t="s">
        <v>121</v>
      </c>
      <c r="BV77" s="132" t="s">
        <v>78</v>
      </c>
      <c r="BW77" s="132" t="s">
        <v>149</v>
      </c>
      <c r="BX77" s="132" t="s">
        <v>143</v>
      </c>
      <c r="CL77" s="132" t="s">
        <v>19</v>
      </c>
    </row>
    <row r="78" s="6" customFormat="1" ht="16.5" customHeight="1">
      <c r="A78" s="107" t="s">
        <v>80</v>
      </c>
      <c r="B78" s="121"/>
      <c r="C78" s="122"/>
      <c r="D78" s="122"/>
      <c r="E78" s="122"/>
      <c r="F78" s="123" t="s">
        <v>150</v>
      </c>
      <c r="G78" s="123"/>
      <c r="H78" s="123"/>
      <c r="I78" s="123"/>
      <c r="J78" s="123"/>
      <c r="K78" s="122"/>
      <c r="L78" s="123" t="s">
        <v>132</v>
      </c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5">
        <f>'961-DEM - Demontážní práce'!J34</f>
        <v>0</v>
      </c>
      <c r="AH78" s="122"/>
      <c r="AI78" s="122"/>
      <c r="AJ78" s="122"/>
      <c r="AK78" s="122"/>
      <c r="AL78" s="122"/>
      <c r="AM78" s="122"/>
      <c r="AN78" s="125">
        <f>SUM(AG78,AT78)</f>
        <v>0</v>
      </c>
      <c r="AO78" s="122"/>
      <c r="AP78" s="122"/>
      <c r="AQ78" s="126" t="s">
        <v>117</v>
      </c>
      <c r="AR78" s="127"/>
      <c r="AS78" s="128">
        <v>0</v>
      </c>
      <c r="AT78" s="129">
        <f>ROUND(SUM(AV78:AW78),2)</f>
        <v>0</v>
      </c>
      <c r="AU78" s="130">
        <f>'961-DEM - Demontážní práce'!P94</f>
        <v>0</v>
      </c>
      <c r="AV78" s="129">
        <f>'961-DEM - Demontážní práce'!J37</f>
        <v>0</v>
      </c>
      <c r="AW78" s="129">
        <f>'961-DEM - Demontážní práce'!J38</f>
        <v>0</v>
      </c>
      <c r="AX78" s="129">
        <f>'961-DEM - Demontážní práce'!J39</f>
        <v>0</v>
      </c>
      <c r="AY78" s="129">
        <f>'961-DEM - Demontážní práce'!J40</f>
        <v>0</v>
      </c>
      <c r="AZ78" s="129">
        <f>'961-DEM - Demontážní práce'!F37</f>
        <v>0</v>
      </c>
      <c r="BA78" s="129">
        <f>'961-DEM - Demontážní práce'!F38</f>
        <v>0</v>
      </c>
      <c r="BB78" s="129">
        <f>'961-DEM - Demontážní práce'!F39</f>
        <v>0</v>
      </c>
      <c r="BC78" s="129">
        <f>'961-DEM - Demontážní práce'!F40</f>
        <v>0</v>
      </c>
      <c r="BD78" s="131">
        <f>'961-DEM - Demontážní práce'!F41</f>
        <v>0</v>
      </c>
      <c r="BT78" s="132" t="s">
        <v>121</v>
      </c>
      <c r="BV78" s="132" t="s">
        <v>78</v>
      </c>
      <c r="BW78" s="132" t="s">
        <v>151</v>
      </c>
      <c r="BX78" s="132" t="s">
        <v>143</v>
      </c>
      <c r="CL78" s="132" t="s">
        <v>19</v>
      </c>
    </row>
    <row r="79" s="5" customFormat="1" ht="16.5" customHeight="1">
      <c r="A79" s="107" t="s">
        <v>80</v>
      </c>
      <c r="B79" s="108"/>
      <c r="C79" s="109"/>
      <c r="D79" s="110" t="s">
        <v>152</v>
      </c>
      <c r="E79" s="110"/>
      <c r="F79" s="110"/>
      <c r="G79" s="110"/>
      <c r="H79" s="110"/>
      <c r="I79" s="111"/>
      <c r="J79" s="110" t="s">
        <v>153</v>
      </c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2">
        <f>'SO 403 - Přeložka kabelu ...'!J30</f>
        <v>0</v>
      </c>
      <c r="AH79" s="111"/>
      <c r="AI79" s="111"/>
      <c r="AJ79" s="111"/>
      <c r="AK79" s="111"/>
      <c r="AL79" s="111"/>
      <c r="AM79" s="111"/>
      <c r="AN79" s="112">
        <f>SUM(AG79,AT79)</f>
        <v>0</v>
      </c>
      <c r="AO79" s="111"/>
      <c r="AP79" s="111"/>
      <c r="AQ79" s="113" t="s">
        <v>89</v>
      </c>
      <c r="AR79" s="114"/>
      <c r="AS79" s="115">
        <v>0</v>
      </c>
      <c r="AT79" s="116">
        <f>ROUND(SUM(AV79:AW79),2)</f>
        <v>0</v>
      </c>
      <c r="AU79" s="117">
        <f>'SO 403 - Přeložka kabelu ...'!P85</f>
        <v>0</v>
      </c>
      <c r="AV79" s="116">
        <f>'SO 403 - Přeložka kabelu ...'!J33</f>
        <v>0</v>
      </c>
      <c r="AW79" s="116">
        <f>'SO 403 - Přeložka kabelu ...'!J34</f>
        <v>0</v>
      </c>
      <c r="AX79" s="116">
        <f>'SO 403 - Přeložka kabelu ...'!J35</f>
        <v>0</v>
      </c>
      <c r="AY79" s="116">
        <f>'SO 403 - Přeložka kabelu ...'!J36</f>
        <v>0</v>
      </c>
      <c r="AZ79" s="116">
        <f>'SO 403 - Přeložka kabelu ...'!F33</f>
        <v>0</v>
      </c>
      <c r="BA79" s="116">
        <f>'SO 403 - Přeložka kabelu ...'!F34</f>
        <v>0</v>
      </c>
      <c r="BB79" s="116">
        <f>'SO 403 - Přeložka kabelu ...'!F35</f>
        <v>0</v>
      </c>
      <c r="BC79" s="116">
        <f>'SO 403 - Přeložka kabelu ...'!F36</f>
        <v>0</v>
      </c>
      <c r="BD79" s="118">
        <f>'SO 403 - Přeložka kabelu ...'!F37</f>
        <v>0</v>
      </c>
      <c r="BT79" s="119" t="s">
        <v>84</v>
      </c>
      <c r="BV79" s="119" t="s">
        <v>78</v>
      </c>
      <c r="BW79" s="119" t="s">
        <v>154</v>
      </c>
      <c r="BX79" s="119" t="s">
        <v>5</v>
      </c>
      <c r="CL79" s="119" t="s">
        <v>19</v>
      </c>
      <c r="CM79" s="119" t="s">
        <v>86</v>
      </c>
    </row>
    <row r="80" s="5" customFormat="1" ht="16.5" customHeight="1">
      <c r="A80" s="107" t="s">
        <v>80</v>
      </c>
      <c r="B80" s="108"/>
      <c r="C80" s="109"/>
      <c r="D80" s="110" t="s">
        <v>155</v>
      </c>
      <c r="E80" s="110"/>
      <c r="F80" s="110"/>
      <c r="G80" s="110"/>
      <c r="H80" s="110"/>
      <c r="I80" s="111"/>
      <c r="J80" s="110" t="s">
        <v>156</v>
      </c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2">
        <f>'SO 404 - Přeložka VO'!J30</f>
        <v>0</v>
      </c>
      <c r="AH80" s="111"/>
      <c r="AI80" s="111"/>
      <c r="AJ80" s="111"/>
      <c r="AK80" s="111"/>
      <c r="AL80" s="111"/>
      <c r="AM80" s="111"/>
      <c r="AN80" s="112">
        <f>SUM(AG80,AT80)</f>
        <v>0</v>
      </c>
      <c r="AO80" s="111"/>
      <c r="AP80" s="111"/>
      <c r="AQ80" s="113" t="s">
        <v>89</v>
      </c>
      <c r="AR80" s="114"/>
      <c r="AS80" s="115">
        <v>0</v>
      </c>
      <c r="AT80" s="116">
        <f>ROUND(SUM(AV80:AW80),2)</f>
        <v>0</v>
      </c>
      <c r="AU80" s="117">
        <f>'SO 404 - Přeložka VO'!P89</f>
        <v>0</v>
      </c>
      <c r="AV80" s="116">
        <f>'SO 404 - Přeložka VO'!J33</f>
        <v>0</v>
      </c>
      <c r="AW80" s="116">
        <f>'SO 404 - Přeložka VO'!J34</f>
        <v>0</v>
      </c>
      <c r="AX80" s="116">
        <f>'SO 404 - Přeložka VO'!J35</f>
        <v>0</v>
      </c>
      <c r="AY80" s="116">
        <f>'SO 404 - Přeložka VO'!J36</f>
        <v>0</v>
      </c>
      <c r="AZ80" s="116">
        <f>'SO 404 - Přeložka VO'!F33</f>
        <v>0</v>
      </c>
      <c r="BA80" s="116">
        <f>'SO 404 - Přeložka VO'!F34</f>
        <v>0</v>
      </c>
      <c r="BB80" s="116">
        <f>'SO 404 - Přeložka VO'!F35</f>
        <v>0</v>
      </c>
      <c r="BC80" s="116">
        <f>'SO 404 - Přeložka VO'!F36</f>
        <v>0</v>
      </c>
      <c r="BD80" s="118">
        <f>'SO 404 - Přeložka VO'!F37</f>
        <v>0</v>
      </c>
      <c r="BT80" s="119" t="s">
        <v>84</v>
      </c>
      <c r="BV80" s="119" t="s">
        <v>78</v>
      </c>
      <c r="BW80" s="119" t="s">
        <v>157</v>
      </c>
      <c r="BX80" s="119" t="s">
        <v>5</v>
      </c>
      <c r="CL80" s="119" t="s">
        <v>19</v>
      </c>
      <c r="CM80" s="119" t="s">
        <v>86</v>
      </c>
    </row>
    <row r="81" s="5" customFormat="1" ht="16.5" customHeight="1">
      <c r="A81" s="107" t="s">
        <v>80</v>
      </c>
      <c r="B81" s="108"/>
      <c r="C81" s="109"/>
      <c r="D81" s="110" t="s">
        <v>158</v>
      </c>
      <c r="E81" s="110"/>
      <c r="F81" s="110"/>
      <c r="G81" s="110"/>
      <c r="H81" s="110"/>
      <c r="I81" s="111"/>
      <c r="J81" s="110" t="s">
        <v>159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2">
        <f>'SO 406 - Ochránění metali...'!J30</f>
        <v>0</v>
      </c>
      <c r="AH81" s="111"/>
      <c r="AI81" s="111"/>
      <c r="AJ81" s="111"/>
      <c r="AK81" s="111"/>
      <c r="AL81" s="111"/>
      <c r="AM81" s="111"/>
      <c r="AN81" s="112">
        <f>SUM(AG81,AT81)</f>
        <v>0</v>
      </c>
      <c r="AO81" s="111"/>
      <c r="AP81" s="111"/>
      <c r="AQ81" s="113" t="s">
        <v>89</v>
      </c>
      <c r="AR81" s="114"/>
      <c r="AS81" s="115">
        <v>0</v>
      </c>
      <c r="AT81" s="116">
        <f>ROUND(SUM(AV81:AW81),2)</f>
        <v>0</v>
      </c>
      <c r="AU81" s="117">
        <f>'SO 406 - Ochránění metali...'!P83</f>
        <v>0</v>
      </c>
      <c r="AV81" s="116">
        <f>'SO 406 - Ochránění metali...'!J33</f>
        <v>0</v>
      </c>
      <c r="AW81" s="116">
        <f>'SO 406 - Ochránění metali...'!J34</f>
        <v>0</v>
      </c>
      <c r="AX81" s="116">
        <f>'SO 406 - Ochránění metali...'!J35</f>
        <v>0</v>
      </c>
      <c r="AY81" s="116">
        <f>'SO 406 - Ochránění metali...'!J36</f>
        <v>0</v>
      </c>
      <c r="AZ81" s="116">
        <f>'SO 406 - Ochránění metali...'!F33</f>
        <v>0</v>
      </c>
      <c r="BA81" s="116">
        <f>'SO 406 - Ochránění metali...'!F34</f>
        <v>0</v>
      </c>
      <c r="BB81" s="116">
        <f>'SO 406 - Ochránění metali...'!F35</f>
        <v>0</v>
      </c>
      <c r="BC81" s="116">
        <f>'SO 406 - Ochránění metali...'!F36</f>
        <v>0</v>
      </c>
      <c r="BD81" s="118">
        <f>'SO 406 - Ochránění metali...'!F37</f>
        <v>0</v>
      </c>
      <c r="BT81" s="119" t="s">
        <v>84</v>
      </c>
      <c r="BV81" s="119" t="s">
        <v>78</v>
      </c>
      <c r="BW81" s="119" t="s">
        <v>160</v>
      </c>
      <c r="BX81" s="119" t="s">
        <v>5</v>
      </c>
      <c r="CL81" s="119" t="s">
        <v>19</v>
      </c>
      <c r="CM81" s="119" t="s">
        <v>86</v>
      </c>
    </row>
    <row r="82" s="5" customFormat="1" ht="16.5" customHeight="1">
      <c r="A82" s="107" t="s">
        <v>80</v>
      </c>
      <c r="B82" s="108"/>
      <c r="C82" s="109"/>
      <c r="D82" s="110" t="s">
        <v>161</v>
      </c>
      <c r="E82" s="110"/>
      <c r="F82" s="110"/>
      <c r="G82" s="110"/>
      <c r="H82" s="110"/>
      <c r="I82" s="111"/>
      <c r="J82" s="110" t="s">
        <v>162</v>
      </c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2">
        <f>'SO 502 - Úprava šachty te...'!J30</f>
        <v>0</v>
      </c>
      <c r="AH82" s="111"/>
      <c r="AI82" s="111"/>
      <c r="AJ82" s="111"/>
      <c r="AK82" s="111"/>
      <c r="AL82" s="111"/>
      <c r="AM82" s="111"/>
      <c r="AN82" s="112">
        <f>SUM(AG82,AT82)</f>
        <v>0</v>
      </c>
      <c r="AO82" s="111"/>
      <c r="AP82" s="111"/>
      <c r="AQ82" s="113" t="s">
        <v>89</v>
      </c>
      <c r="AR82" s="114"/>
      <c r="AS82" s="115">
        <v>0</v>
      </c>
      <c r="AT82" s="116">
        <f>ROUND(SUM(AV82:AW82),2)</f>
        <v>0</v>
      </c>
      <c r="AU82" s="117">
        <f>'SO 502 - Úprava šachty te...'!P87</f>
        <v>0</v>
      </c>
      <c r="AV82" s="116">
        <f>'SO 502 - Úprava šachty te...'!J33</f>
        <v>0</v>
      </c>
      <c r="AW82" s="116">
        <f>'SO 502 - Úprava šachty te...'!J34</f>
        <v>0</v>
      </c>
      <c r="AX82" s="116">
        <f>'SO 502 - Úprava šachty te...'!J35</f>
        <v>0</v>
      </c>
      <c r="AY82" s="116">
        <f>'SO 502 - Úprava šachty te...'!J36</f>
        <v>0</v>
      </c>
      <c r="AZ82" s="116">
        <f>'SO 502 - Úprava šachty te...'!F33</f>
        <v>0</v>
      </c>
      <c r="BA82" s="116">
        <f>'SO 502 - Úprava šachty te...'!F34</f>
        <v>0</v>
      </c>
      <c r="BB82" s="116">
        <f>'SO 502 - Úprava šachty te...'!F35</f>
        <v>0</v>
      </c>
      <c r="BC82" s="116">
        <f>'SO 502 - Úprava šachty te...'!F36</f>
        <v>0</v>
      </c>
      <c r="BD82" s="118">
        <f>'SO 502 - Úprava šachty te...'!F37</f>
        <v>0</v>
      </c>
      <c r="BT82" s="119" t="s">
        <v>84</v>
      </c>
      <c r="BV82" s="119" t="s">
        <v>78</v>
      </c>
      <c r="BW82" s="119" t="s">
        <v>163</v>
      </c>
      <c r="BX82" s="119" t="s">
        <v>5</v>
      </c>
      <c r="CL82" s="119" t="s">
        <v>19</v>
      </c>
      <c r="CM82" s="119" t="s">
        <v>86</v>
      </c>
    </row>
    <row r="83" s="5" customFormat="1" ht="16.5" customHeight="1">
      <c r="A83" s="107" t="s">
        <v>80</v>
      </c>
      <c r="B83" s="108"/>
      <c r="C83" s="109"/>
      <c r="D83" s="110" t="s">
        <v>164</v>
      </c>
      <c r="E83" s="110"/>
      <c r="F83" s="110"/>
      <c r="G83" s="110"/>
      <c r="H83" s="110"/>
      <c r="I83" s="111"/>
      <c r="J83" s="110" t="s">
        <v>165</v>
      </c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2">
        <f>'SO 801 - Vegetační úpravy'!J30</f>
        <v>0</v>
      </c>
      <c r="AH83" s="111"/>
      <c r="AI83" s="111"/>
      <c r="AJ83" s="111"/>
      <c r="AK83" s="111"/>
      <c r="AL83" s="111"/>
      <c r="AM83" s="111"/>
      <c r="AN83" s="112">
        <f>SUM(AG83,AT83)</f>
        <v>0</v>
      </c>
      <c r="AO83" s="111"/>
      <c r="AP83" s="111"/>
      <c r="AQ83" s="113" t="s">
        <v>89</v>
      </c>
      <c r="AR83" s="114"/>
      <c r="AS83" s="133">
        <v>0</v>
      </c>
      <c r="AT83" s="134">
        <f>ROUND(SUM(AV83:AW83),2)</f>
        <v>0</v>
      </c>
      <c r="AU83" s="135">
        <f>'SO 801 - Vegetační úpravy'!P82</f>
        <v>0</v>
      </c>
      <c r="AV83" s="134">
        <f>'SO 801 - Vegetační úpravy'!J33</f>
        <v>0</v>
      </c>
      <c r="AW83" s="134">
        <f>'SO 801 - Vegetační úpravy'!J34</f>
        <v>0</v>
      </c>
      <c r="AX83" s="134">
        <f>'SO 801 - Vegetační úpravy'!J35</f>
        <v>0</v>
      </c>
      <c r="AY83" s="134">
        <f>'SO 801 - Vegetační úpravy'!J36</f>
        <v>0</v>
      </c>
      <c r="AZ83" s="134">
        <f>'SO 801 - Vegetační úpravy'!F33</f>
        <v>0</v>
      </c>
      <c r="BA83" s="134">
        <f>'SO 801 - Vegetační úpravy'!F34</f>
        <v>0</v>
      </c>
      <c r="BB83" s="134">
        <f>'SO 801 - Vegetační úpravy'!F35</f>
        <v>0</v>
      </c>
      <c r="BC83" s="134">
        <f>'SO 801 - Vegetační úpravy'!F36</f>
        <v>0</v>
      </c>
      <c r="BD83" s="136">
        <f>'SO 801 - Vegetační úpravy'!F37</f>
        <v>0</v>
      </c>
      <c r="BT83" s="119" t="s">
        <v>84</v>
      </c>
      <c r="BV83" s="119" t="s">
        <v>78</v>
      </c>
      <c r="BW83" s="119" t="s">
        <v>166</v>
      </c>
      <c r="BX83" s="119" t="s">
        <v>5</v>
      </c>
      <c r="CL83" s="119" t="s">
        <v>19</v>
      </c>
      <c r="CM83" s="119" t="s">
        <v>86</v>
      </c>
    </row>
    <row r="84" s="1" customFormat="1" ht="30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4"/>
    </row>
    <row r="85" s="1" customFormat="1" ht="6.96" customHeight="1"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44"/>
    </row>
  </sheetData>
  <sheetProtection sheet="1" formatColumns="0" formatRows="0" objects="1" scenarios="1" spinCount="100000" saltValue="YrKtrzDI1eMpvpMas9iLBekjJs339yqTl0t0fXmJ1qd36/8EQojpEqyYZ4rZkTElnyTOjDoSt9Kx5MonWuSLUg==" hashValue="Z9ou62T3fUvcMoEyYleR/rHcI7Q6yDQaDq+yrJOdNnwzvaBflAWukwcs2IxpEoqNA3ckjxu0OUIwAi43wWRIWA==" algorithmName="SHA-512" password="CC35"/>
  <mergeCells count="15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74:AP74"/>
    <mergeCell ref="AN73:AP73"/>
    <mergeCell ref="AN75:AP75"/>
    <mergeCell ref="AN76:AP76"/>
    <mergeCell ref="AN77:AP77"/>
    <mergeCell ref="AN78:AP78"/>
    <mergeCell ref="AN79:AP79"/>
    <mergeCell ref="AN80:AP80"/>
    <mergeCell ref="AN81:AP81"/>
    <mergeCell ref="AN82:AP82"/>
    <mergeCell ref="AN83:AP83"/>
    <mergeCell ref="E71:I71"/>
    <mergeCell ref="F70:J70"/>
    <mergeCell ref="F72:J72"/>
    <mergeCell ref="F73:J73"/>
    <mergeCell ref="E74:I74"/>
    <mergeCell ref="F75:J75"/>
    <mergeCell ref="F76:J76"/>
    <mergeCell ref="F77:J77"/>
    <mergeCell ref="F78:J78"/>
    <mergeCell ref="D79:H79"/>
    <mergeCell ref="D80:H80"/>
    <mergeCell ref="D81:H81"/>
    <mergeCell ref="D82:H82"/>
    <mergeCell ref="D83:H83"/>
    <mergeCell ref="AG79:AM79"/>
    <mergeCell ref="AG78:AM78"/>
    <mergeCell ref="AG80:AM80"/>
    <mergeCell ref="AG81:AM81"/>
    <mergeCell ref="AG82:AM82"/>
    <mergeCell ref="AG83:AM83"/>
    <mergeCell ref="L69:AF69"/>
    <mergeCell ref="L68:AF68"/>
    <mergeCell ref="L70:AF70"/>
    <mergeCell ref="K71:AF71"/>
    <mergeCell ref="L72:AF72"/>
    <mergeCell ref="L73:AF73"/>
    <mergeCell ref="K74:AF74"/>
    <mergeCell ref="L75:AF75"/>
    <mergeCell ref="L76:AF76"/>
    <mergeCell ref="L77:AF77"/>
    <mergeCell ref="L78:AF78"/>
    <mergeCell ref="J79:AF79"/>
    <mergeCell ref="J80:AF80"/>
    <mergeCell ref="J81:AF81"/>
    <mergeCell ref="J82:AF82"/>
    <mergeCell ref="J83:AF8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K65:AF65"/>
    <mergeCell ref="L66:AF66"/>
    <mergeCell ref="L67:AF67"/>
    <mergeCell ref="D55:H55"/>
    <mergeCell ref="D62:H62"/>
    <mergeCell ref="D56:H56"/>
    <mergeCell ref="D57:H57"/>
    <mergeCell ref="D58:H58"/>
    <mergeCell ref="D59:H59"/>
    <mergeCell ref="D60:H60"/>
    <mergeCell ref="D61:H61"/>
    <mergeCell ref="D63:H63"/>
    <mergeCell ref="D64:H64"/>
    <mergeCell ref="E65:I65"/>
    <mergeCell ref="F66:J66"/>
    <mergeCell ref="F67:J67"/>
    <mergeCell ref="F68:J68"/>
    <mergeCell ref="F69:J69"/>
    <mergeCell ref="AN58:AP58"/>
    <mergeCell ref="AN61:AP61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AN72:AP72"/>
    <mergeCell ref="AG63:AM63"/>
    <mergeCell ref="AG64:AM64"/>
    <mergeCell ref="AG65:AM65"/>
    <mergeCell ref="AG66:AM66"/>
    <mergeCell ref="AG67:AM67"/>
    <mergeCell ref="AG68:AM68"/>
    <mergeCell ref="AG69:AM69"/>
    <mergeCell ref="AG70:AM70"/>
    <mergeCell ref="AG71:AM71"/>
    <mergeCell ref="AG72:AM72"/>
    <mergeCell ref="AG73:AM73"/>
    <mergeCell ref="AG74:AM74"/>
    <mergeCell ref="AG75:AM75"/>
    <mergeCell ref="AG76:AM76"/>
    <mergeCell ref="AG77:AM77"/>
  </mergeCells>
  <hyperlinks>
    <hyperlink ref="A55" location="'SO 000 - Vedlejší a ostat...'!C2" display="/"/>
    <hyperlink ref="A56" location="'SO 001 - Příprava území'!C2" display="/"/>
    <hyperlink ref="A57" location="'SO 101.1 - Rekonstrukce M...'!C2" display="/"/>
    <hyperlink ref="A58" location="'SO 101.2 - Úprava plochy ...'!C2" display="/"/>
    <hyperlink ref="A59" location="'SO 182 - DIO'!C2" display="/"/>
    <hyperlink ref="A60" location="'SO 201 - Rekonstrukce mos...'!C2" display="/"/>
    <hyperlink ref="A61" location="'SO 202 - Provizorní lávka...'!C2" display="/"/>
    <hyperlink ref="A62" location="'SO 301 - Dešťová kanalizace'!C2" display="/"/>
    <hyperlink ref="A63" location="'SO 302 - Přeložka vodovod...'!C2" display="/"/>
    <hyperlink ref="A66" location="'922-M-K - Zemní a montážn...'!C2" display="/"/>
    <hyperlink ref="A67" location="'922-M-P - Zemní a montážn...'!C2" display="/"/>
    <hyperlink ref="A68" location="'922-OST - Ostatní náklady'!C2" display="/"/>
    <hyperlink ref="A69" location="'922-VN - Připojení do sít...'!C2" display="/"/>
    <hyperlink ref="A70" location="'922-DEM - Demontážní práce'!C2" display="/"/>
    <hyperlink ref="A72" location="'932-M - Zemní a montážní ...'!C2" display="/"/>
    <hyperlink ref="A73" location="'932-OST - Ostatní náklady'!C2" display="/"/>
    <hyperlink ref="A75" location="'961-M-K - Zemní a montážn...'!C2" display="/"/>
    <hyperlink ref="A76" location="'961-M- P - Zemní a montáž...'!C2" display="/"/>
    <hyperlink ref="A77" location="'961-OST - Ostatní náklady'!C2" display="/"/>
    <hyperlink ref="A78" location="'961-DEM - Demontážní práce'!C2" display="/"/>
    <hyperlink ref="A79" location="'SO 403 - Přeložka kabelu ...'!C2" display="/"/>
    <hyperlink ref="A80" location="'SO 404 - Přeložka VO'!C2" display="/"/>
    <hyperlink ref="A81" location="'SO 406 - Ochránění metali...'!C2" display="/"/>
    <hyperlink ref="A82" location="'SO 502 - Úprava šachty te...'!C2" display="/"/>
    <hyperlink ref="A83" location="'SO 801 - Vegetační úpravy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111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2354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ROUND(J84,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ROUND((SUM(BE84:BE426)),  2)</f>
        <v>0</v>
      </c>
      <c r="I33" s="157">
        <v>0.20999999999999999</v>
      </c>
      <c r="J33" s="156">
        <f>ROUND(((SUM(BE84:BE426))*I33),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ROUND((SUM(BF84:BF426)),  2)</f>
        <v>0</v>
      </c>
      <c r="I34" s="157">
        <v>0.14999999999999999</v>
      </c>
      <c r="J34" s="156">
        <f>ROUND(((SUM(BF84:BF426))*I34),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ROUND((SUM(BG84:BG426)),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ROUND((SUM(BH84:BH426)),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ROUND((SUM(BI84:BI426)),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302 - Přeložka vodovodu DN 500 v km 0,040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J84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J86</f>
        <v>0</v>
      </c>
      <c r="K61" s="122"/>
      <c r="L61" s="190"/>
    </row>
    <row r="62" s="9" customFormat="1" ht="19.92" customHeight="1">
      <c r="B62" s="185"/>
      <c r="C62" s="122"/>
      <c r="D62" s="186" t="s">
        <v>420</v>
      </c>
      <c r="E62" s="187"/>
      <c r="F62" s="187"/>
      <c r="G62" s="187"/>
      <c r="H62" s="187"/>
      <c r="I62" s="188"/>
      <c r="J62" s="189">
        <f>J210</f>
        <v>0</v>
      </c>
      <c r="K62" s="122"/>
      <c r="L62" s="190"/>
    </row>
    <row r="63" s="9" customFormat="1" ht="19.92" customHeight="1">
      <c r="B63" s="185"/>
      <c r="C63" s="122"/>
      <c r="D63" s="186" t="s">
        <v>1841</v>
      </c>
      <c r="E63" s="187"/>
      <c r="F63" s="187"/>
      <c r="G63" s="187"/>
      <c r="H63" s="187"/>
      <c r="I63" s="188"/>
      <c r="J63" s="189">
        <f>J232</f>
        <v>0</v>
      </c>
      <c r="K63" s="122"/>
      <c r="L63" s="190"/>
    </row>
    <row r="64" s="9" customFormat="1" ht="19.92" customHeight="1">
      <c r="B64" s="185"/>
      <c r="C64" s="122"/>
      <c r="D64" s="186" t="s">
        <v>422</v>
      </c>
      <c r="E64" s="187"/>
      <c r="F64" s="187"/>
      <c r="G64" s="187"/>
      <c r="H64" s="187"/>
      <c r="I64" s="188"/>
      <c r="J64" s="189">
        <f>J424</f>
        <v>0</v>
      </c>
      <c r="K64" s="122"/>
      <c r="L64" s="190"/>
    </row>
    <row r="65" s="1" customFormat="1" ht="21.84" customHeight="1">
      <c r="B65" s="39"/>
      <c r="C65" s="40"/>
      <c r="D65" s="40"/>
      <c r="E65" s="40"/>
      <c r="F65" s="40"/>
      <c r="G65" s="40"/>
      <c r="H65" s="40"/>
      <c r="I65" s="144"/>
      <c r="J65" s="40"/>
      <c r="K65" s="40"/>
      <c r="L65" s="44"/>
    </row>
    <row r="66" s="1" customFormat="1" ht="6.96" customHeight="1">
      <c r="B66" s="58"/>
      <c r="C66" s="59"/>
      <c r="D66" s="59"/>
      <c r="E66" s="59"/>
      <c r="F66" s="59"/>
      <c r="G66" s="59"/>
      <c r="H66" s="59"/>
      <c r="I66" s="168"/>
      <c r="J66" s="59"/>
      <c r="K66" s="59"/>
      <c r="L66" s="44"/>
    </row>
    <row r="70" s="1" customFormat="1" ht="6.96" customHeight="1">
      <c r="B70" s="60"/>
      <c r="C70" s="61"/>
      <c r="D70" s="61"/>
      <c r="E70" s="61"/>
      <c r="F70" s="61"/>
      <c r="G70" s="61"/>
      <c r="H70" s="61"/>
      <c r="I70" s="171"/>
      <c r="J70" s="61"/>
      <c r="K70" s="61"/>
      <c r="L70" s="44"/>
    </row>
    <row r="71" s="1" customFormat="1" ht="24.96" customHeight="1">
      <c r="B71" s="39"/>
      <c r="C71" s="24" t="s">
        <v>179</v>
      </c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39"/>
      <c r="C72" s="40"/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16.5" customHeight="1">
      <c r="B74" s="39"/>
      <c r="C74" s="40"/>
      <c r="D74" s="40"/>
      <c r="E74" s="172" t="str">
        <f>E7</f>
        <v>Malešická, 1. a 2. etapa, 2. etapa Za Vackovem - Habrová</v>
      </c>
      <c r="F74" s="33"/>
      <c r="G74" s="33"/>
      <c r="H74" s="33"/>
      <c r="I74" s="144"/>
      <c r="J74" s="40"/>
      <c r="K74" s="40"/>
      <c r="L74" s="44"/>
    </row>
    <row r="75" s="1" customFormat="1" ht="12" customHeight="1">
      <c r="B75" s="39"/>
      <c r="C75" s="33" t="s">
        <v>168</v>
      </c>
      <c r="D75" s="40"/>
      <c r="E75" s="40"/>
      <c r="F75" s="40"/>
      <c r="G75" s="40"/>
      <c r="H75" s="40"/>
      <c r="I75" s="144"/>
      <c r="J75" s="40"/>
      <c r="K75" s="40"/>
      <c r="L75" s="44"/>
    </row>
    <row r="76" s="1" customFormat="1" ht="16.5" customHeight="1">
      <c r="B76" s="39"/>
      <c r="C76" s="40"/>
      <c r="D76" s="40"/>
      <c r="E76" s="65" t="str">
        <f>E9</f>
        <v>SO 302 - Přeložka vodovodu DN 500 v km 0,040</v>
      </c>
      <c r="F76" s="40"/>
      <c r="G76" s="40"/>
      <c r="H76" s="40"/>
      <c r="I76" s="144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2" customHeight="1">
      <c r="B78" s="39"/>
      <c r="C78" s="33" t="s">
        <v>21</v>
      </c>
      <c r="D78" s="40"/>
      <c r="E78" s="40"/>
      <c r="F78" s="28" t="str">
        <f>F12</f>
        <v>Praha 3</v>
      </c>
      <c r="G78" s="40"/>
      <c r="H78" s="40"/>
      <c r="I78" s="146" t="s">
        <v>23</v>
      </c>
      <c r="J78" s="68" t="str">
        <f>IF(J12="","",J12)</f>
        <v>25. 10. 2018</v>
      </c>
      <c r="K78" s="40"/>
      <c r="L78" s="44"/>
    </row>
    <row r="79" s="1" customFormat="1" ht="6.96" customHeight="1">
      <c r="B79" s="39"/>
      <c r="C79" s="40"/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3.65" customHeight="1">
      <c r="B80" s="39"/>
      <c r="C80" s="33" t="s">
        <v>25</v>
      </c>
      <c r="D80" s="40"/>
      <c r="E80" s="40"/>
      <c r="F80" s="28" t="str">
        <f>E15</f>
        <v>Technická správa komunikací hl. m. Prahy</v>
      </c>
      <c r="G80" s="40"/>
      <c r="H80" s="40"/>
      <c r="I80" s="146" t="s">
        <v>33</v>
      </c>
      <c r="J80" s="37" t="str">
        <f>E21</f>
        <v>NOVÁK &amp; PARTNER, s.r.o.</v>
      </c>
      <c r="K80" s="40"/>
      <c r="L80" s="44"/>
    </row>
    <row r="81" s="1" customFormat="1" ht="13.65" customHeight="1">
      <c r="B81" s="39"/>
      <c r="C81" s="33" t="s">
        <v>31</v>
      </c>
      <c r="D81" s="40"/>
      <c r="E81" s="40"/>
      <c r="F81" s="28" t="str">
        <f>IF(E18="","",E18)</f>
        <v>Vyplň údaj</v>
      </c>
      <c r="G81" s="40"/>
      <c r="H81" s="40"/>
      <c r="I81" s="146" t="s">
        <v>38</v>
      </c>
      <c r="J81" s="37" t="str">
        <f>E24</f>
        <v xml:space="preserve"> </v>
      </c>
      <c r="K81" s="40"/>
      <c r="L81" s="44"/>
    </row>
    <row r="82" s="1" customFormat="1" ht="10.32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="10" customFormat="1" ht="29.28" customHeight="1">
      <c r="B83" s="191"/>
      <c r="C83" s="192" t="s">
        <v>180</v>
      </c>
      <c r="D83" s="193" t="s">
        <v>61</v>
      </c>
      <c r="E83" s="193" t="s">
        <v>57</v>
      </c>
      <c r="F83" s="193" t="s">
        <v>58</v>
      </c>
      <c r="G83" s="193" t="s">
        <v>181</v>
      </c>
      <c r="H83" s="193" t="s">
        <v>182</v>
      </c>
      <c r="I83" s="194" t="s">
        <v>183</v>
      </c>
      <c r="J83" s="193" t="s">
        <v>172</v>
      </c>
      <c r="K83" s="195" t="s">
        <v>184</v>
      </c>
      <c r="L83" s="196"/>
      <c r="M83" s="88" t="s">
        <v>19</v>
      </c>
      <c r="N83" s="89" t="s">
        <v>46</v>
      </c>
      <c r="O83" s="89" t="s">
        <v>185</v>
      </c>
      <c r="P83" s="89" t="s">
        <v>186</v>
      </c>
      <c r="Q83" s="89" t="s">
        <v>187</v>
      </c>
      <c r="R83" s="89" t="s">
        <v>188</v>
      </c>
      <c r="S83" s="89" t="s">
        <v>189</v>
      </c>
      <c r="T83" s="90" t="s">
        <v>190</v>
      </c>
    </row>
    <row r="84" s="1" customFormat="1" ht="22.8" customHeight="1">
      <c r="B84" s="39"/>
      <c r="C84" s="95" t="s">
        <v>191</v>
      </c>
      <c r="D84" s="40"/>
      <c r="E84" s="40"/>
      <c r="F84" s="40"/>
      <c r="G84" s="40"/>
      <c r="H84" s="40"/>
      <c r="I84" s="144"/>
      <c r="J84" s="197">
        <f>BK84</f>
        <v>0</v>
      </c>
      <c r="K84" s="40"/>
      <c r="L84" s="44"/>
      <c r="M84" s="91"/>
      <c r="N84" s="92"/>
      <c r="O84" s="92"/>
      <c r="P84" s="198">
        <f>P85</f>
        <v>0</v>
      </c>
      <c r="Q84" s="92"/>
      <c r="R84" s="198">
        <f>R85</f>
        <v>275.93140677999997</v>
      </c>
      <c r="S84" s="92"/>
      <c r="T84" s="199">
        <f>T85</f>
        <v>0.40000000000000002</v>
      </c>
      <c r="AT84" s="18" t="s">
        <v>75</v>
      </c>
      <c r="AU84" s="18" t="s">
        <v>173</v>
      </c>
      <c r="BK84" s="200">
        <f>BK85</f>
        <v>0</v>
      </c>
    </row>
    <row r="85" s="11" customFormat="1" ht="25.92" customHeight="1">
      <c r="B85" s="201"/>
      <c r="C85" s="202"/>
      <c r="D85" s="203" t="s">
        <v>75</v>
      </c>
      <c r="E85" s="204" t="s">
        <v>277</v>
      </c>
      <c r="F85" s="204" t="s">
        <v>278</v>
      </c>
      <c r="G85" s="202"/>
      <c r="H85" s="202"/>
      <c r="I85" s="205"/>
      <c r="J85" s="206">
        <f>BK85</f>
        <v>0</v>
      </c>
      <c r="K85" s="202"/>
      <c r="L85" s="207"/>
      <c r="M85" s="208"/>
      <c r="N85" s="209"/>
      <c r="O85" s="209"/>
      <c r="P85" s="210">
        <f>P86+P210+P232+P424</f>
        <v>0</v>
      </c>
      <c r="Q85" s="209"/>
      <c r="R85" s="210">
        <f>R86+R210+R232+R424</f>
        <v>275.93140677999997</v>
      </c>
      <c r="S85" s="209"/>
      <c r="T85" s="211">
        <f>T86+T210+T232+T424</f>
        <v>0.40000000000000002</v>
      </c>
      <c r="AR85" s="212" t="s">
        <v>84</v>
      </c>
      <c r="AT85" s="213" t="s">
        <v>75</v>
      </c>
      <c r="AU85" s="213" t="s">
        <v>76</v>
      </c>
      <c r="AY85" s="212" t="s">
        <v>195</v>
      </c>
      <c r="BK85" s="214">
        <f>BK86+BK210+BK232+BK424</f>
        <v>0</v>
      </c>
    </row>
    <row r="86" s="11" customFormat="1" ht="22.8" customHeight="1">
      <c r="B86" s="201"/>
      <c r="C86" s="202"/>
      <c r="D86" s="203" t="s">
        <v>75</v>
      </c>
      <c r="E86" s="215" t="s">
        <v>84</v>
      </c>
      <c r="F86" s="215" t="s">
        <v>279</v>
      </c>
      <c r="G86" s="202"/>
      <c r="H86" s="202"/>
      <c r="I86" s="205"/>
      <c r="J86" s="216">
        <f>BK86</f>
        <v>0</v>
      </c>
      <c r="K86" s="202"/>
      <c r="L86" s="207"/>
      <c r="M86" s="208"/>
      <c r="N86" s="209"/>
      <c r="O86" s="209"/>
      <c r="P86" s="210">
        <f>SUM(P87:P209)</f>
        <v>0</v>
      </c>
      <c r="Q86" s="209"/>
      <c r="R86" s="210">
        <f>SUM(R87:R209)</f>
        <v>197.84267244</v>
      </c>
      <c r="S86" s="209"/>
      <c r="T86" s="211">
        <f>SUM(T87:T209)</f>
        <v>0</v>
      </c>
      <c r="AR86" s="212" t="s">
        <v>84</v>
      </c>
      <c r="AT86" s="213" t="s">
        <v>75</v>
      </c>
      <c r="AU86" s="213" t="s">
        <v>84</v>
      </c>
      <c r="AY86" s="212" t="s">
        <v>195</v>
      </c>
      <c r="BK86" s="214">
        <f>SUM(BK87:BK209)</f>
        <v>0</v>
      </c>
    </row>
    <row r="87" s="1" customFormat="1" ht="16.5" customHeight="1">
      <c r="B87" s="39"/>
      <c r="C87" s="217" t="s">
        <v>84</v>
      </c>
      <c r="D87" s="217" t="s">
        <v>198</v>
      </c>
      <c r="E87" s="218" t="s">
        <v>1851</v>
      </c>
      <c r="F87" s="219" t="s">
        <v>1852</v>
      </c>
      <c r="G87" s="220" t="s">
        <v>312</v>
      </c>
      <c r="H87" s="221">
        <v>1.5</v>
      </c>
      <c r="I87" s="222"/>
      <c r="J87" s="223">
        <f>ROUND(I87*H87,2)</f>
        <v>0</v>
      </c>
      <c r="K87" s="219" t="s">
        <v>208</v>
      </c>
      <c r="L87" s="44"/>
      <c r="M87" s="224" t="s">
        <v>19</v>
      </c>
      <c r="N87" s="225" t="s">
        <v>47</v>
      </c>
      <c r="O87" s="80"/>
      <c r="P87" s="226">
        <f>O87*H87</f>
        <v>0</v>
      </c>
      <c r="Q87" s="226">
        <v>0.0086800000000000002</v>
      </c>
      <c r="R87" s="226">
        <f>Q87*H87</f>
        <v>0.01302</v>
      </c>
      <c r="S87" s="226">
        <v>0</v>
      </c>
      <c r="T87" s="227">
        <f>S87*H87</f>
        <v>0</v>
      </c>
      <c r="AR87" s="18" t="s">
        <v>213</v>
      </c>
      <c r="AT87" s="18" t="s">
        <v>198</v>
      </c>
      <c r="AU87" s="18" t="s">
        <v>86</v>
      </c>
      <c r="AY87" s="18" t="s">
        <v>195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8" t="s">
        <v>84</v>
      </c>
      <c r="BK87" s="228">
        <f>ROUND(I87*H87,2)</f>
        <v>0</v>
      </c>
      <c r="BL87" s="18" t="s">
        <v>213</v>
      </c>
      <c r="BM87" s="18" t="s">
        <v>2355</v>
      </c>
    </row>
    <row r="88" s="1" customFormat="1">
      <c r="B88" s="39"/>
      <c r="C88" s="40"/>
      <c r="D88" s="229" t="s">
        <v>204</v>
      </c>
      <c r="E88" s="40"/>
      <c r="F88" s="230" t="s">
        <v>1854</v>
      </c>
      <c r="G88" s="40"/>
      <c r="H88" s="40"/>
      <c r="I88" s="144"/>
      <c r="J88" s="40"/>
      <c r="K88" s="40"/>
      <c r="L88" s="44"/>
      <c r="M88" s="231"/>
      <c r="N88" s="80"/>
      <c r="O88" s="80"/>
      <c r="P88" s="80"/>
      <c r="Q88" s="80"/>
      <c r="R88" s="80"/>
      <c r="S88" s="80"/>
      <c r="T88" s="81"/>
      <c r="AT88" s="18" t="s">
        <v>204</v>
      </c>
      <c r="AU88" s="18" t="s">
        <v>86</v>
      </c>
    </row>
    <row r="89" s="12" customFormat="1">
      <c r="B89" s="235"/>
      <c r="C89" s="236"/>
      <c r="D89" s="229" t="s">
        <v>285</v>
      </c>
      <c r="E89" s="237" t="s">
        <v>19</v>
      </c>
      <c r="F89" s="238" t="s">
        <v>2356</v>
      </c>
      <c r="G89" s="236"/>
      <c r="H89" s="239">
        <v>1.5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AT89" s="245" t="s">
        <v>285</v>
      </c>
      <c r="AU89" s="245" t="s">
        <v>86</v>
      </c>
      <c r="AV89" s="12" t="s">
        <v>86</v>
      </c>
      <c r="AW89" s="12" t="s">
        <v>37</v>
      </c>
      <c r="AX89" s="12" t="s">
        <v>84</v>
      </c>
      <c r="AY89" s="245" t="s">
        <v>195</v>
      </c>
    </row>
    <row r="90" s="1" customFormat="1" ht="16.5" customHeight="1">
      <c r="B90" s="39"/>
      <c r="C90" s="217" t="s">
        <v>86</v>
      </c>
      <c r="D90" s="217" t="s">
        <v>198</v>
      </c>
      <c r="E90" s="218" t="s">
        <v>1860</v>
      </c>
      <c r="F90" s="219" t="s">
        <v>1861</v>
      </c>
      <c r="G90" s="220" t="s">
        <v>312</v>
      </c>
      <c r="H90" s="221">
        <v>1.5</v>
      </c>
      <c r="I90" s="222"/>
      <c r="J90" s="223">
        <f>ROUND(I90*H90,2)</f>
        <v>0</v>
      </c>
      <c r="K90" s="219" t="s">
        <v>208</v>
      </c>
      <c r="L90" s="44"/>
      <c r="M90" s="224" t="s">
        <v>19</v>
      </c>
      <c r="N90" s="225" t="s">
        <v>47</v>
      </c>
      <c r="O90" s="80"/>
      <c r="P90" s="226">
        <f>O90*H90</f>
        <v>0</v>
      </c>
      <c r="Q90" s="226">
        <v>0.01269</v>
      </c>
      <c r="R90" s="226">
        <f>Q90*H90</f>
        <v>0.019035</v>
      </c>
      <c r="S90" s="226">
        <v>0</v>
      </c>
      <c r="T90" s="227">
        <f>S90*H90</f>
        <v>0</v>
      </c>
      <c r="AR90" s="18" t="s">
        <v>213</v>
      </c>
      <c r="AT90" s="18" t="s">
        <v>198</v>
      </c>
      <c r="AU90" s="18" t="s">
        <v>86</v>
      </c>
      <c r="AY90" s="18" t="s">
        <v>195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8" t="s">
        <v>84</v>
      </c>
      <c r="BK90" s="228">
        <f>ROUND(I90*H90,2)</f>
        <v>0</v>
      </c>
      <c r="BL90" s="18" t="s">
        <v>213</v>
      </c>
      <c r="BM90" s="18" t="s">
        <v>2357</v>
      </c>
    </row>
    <row r="91" s="1" customFormat="1">
      <c r="B91" s="39"/>
      <c r="C91" s="40"/>
      <c r="D91" s="229" t="s">
        <v>204</v>
      </c>
      <c r="E91" s="40"/>
      <c r="F91" s="230" t="s">
        <v>1863</v>
      </c>
      <c r="G91" s="40"/>
      <c r="H91" s="40"/>
      <c r="I91" s="144"/>
      <c r="J91" s="40"/>
      <c r="K91" s="40"/>
      <c r="L91" s="44"/>
      <c r="M91" s="231"/>
      <c r="N91" s="80"/>
      <c r="O91" s="80"/>
      <c r="P91" s="80"/>
      <c r="Q91" s="80"/>
      <c r="R91" s="80"/>
      <c r="S91" s="80"/>
      <c r="T91" s="81"/>
      <c r="AT91" s="18" t="s">
        <v>204</v>
      </c>
      <c r="AU91" s="18" t="s">
        <v>86</v>
      </c>
    </row>
    <row r="92" s="12" customFormat="1">
      <c r="B92" s="235"/>
      <c r="C92" s="236"/>
      <c r="D92" s="229" t="s">
        <v>285</v>
      </c>
      <c r="E92" s="237" t="s">
        <v>19</v>
      </c>
      <c r="F92" s="238" t="s">
        <v>2358</v>
      </c>
      <c r="G92" s="236"/>
      <c r="H92" s="239">
        <v>1.5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AT92" s="245" t="s">
        <v>285</v>
      </c>
      <c r="AU92" s="245" t="s">
        <v>86</v>
      </c>
      <c r="AV92" s="12" t="s">
        <v>86</v>
      </c>
      <c r="AW92" s="12" t="s">
        <v>37</v>
      </c>
      <c r="AX92" s="12" t="s">
        <v>84</v>
      </c>
      <c r="AY92" s="245" t="s">
        <v>195</v>
      </c>
    </row>
    <row r="93" s="1" customFormat="1" ht="16.5" customHeight="1">
      <c r="B93" s="39"/>
      <c r="C93" s="217" t="s">
        <v>121</v>
      </c>
      <c r="D93" s="217" t="s">
        <v>198</v>
      </c>
      <c r="E93" s="218" t="s">
        <v>1871</v>
      </c>
      <c r="F93" s="219" t="s">
        <v>1872</v>
      </c>
      <c r="G93" s="220" t="s">
        <v>312</v>
      </c>
      <c r="H93" s="221">
        <v>10.5</v>
      </c>
      <c r="I93" s="222"/>
      <c r="J93" s="223">
        <f>ROUND(I93*H93,2)</f>
        <v>0</v>
      </c>
      <c r="K93" s="219" t="s">
        <v>208</v>
      </c>
      <c r="L93" s="44"/>
      <c r="M93" s="224" t="s">
        <v>19</v>
      </c>
      <c r="N93" s="225" t="s">
        <v>47</v>
      </c>
      <c r="O93" s="80"/>
      <c r="P93" s="226">
        <f>O93*H93</f>
        <v>0</v>
      </c>
      <c r="Q93" s="226">
        <v>0.036900000000000002</v>
      </c>
      <c r="R93" s="226">
        <f>Q93*H93</f>
        <v>0.38745000000000002</v>
      </c>
      <c r="S93" s="226">
        <v>0</v>
      </c>
      <c r="T93" s="227">
        <f>S93*H93</f>
        <v>0</v>
      </c>
      <c r="AR93" s="18" t="s">
        <v>213</v>
      </c>
      <c r="AT93" s="18" t="s">
        <v>198</v>
      </c>
      <c r="AU93" s="18" t="s">
        <v>86</v>
      </c>
      <c r="AY93" s="18" t="s">
        <v>195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84</v>
      </c>
      <c r="BK93" s="228">
        <f>ROUND(I93*H93,2)</f>
        <v>0</v>
      </c>
      <c r="BL93" s="18" t="s">
        <v>213</v>
      </c>
      <c r="BM93" s="18" t="s">
        <v>2359</v>
      </c>
    </row>
    <row r="94" s="1" customFormat="1">
      <c r="B94" s="39"/>
      <c r="C94" s="40"/>
      <c r="D94" s="229" t="s">
        <v>204</v>
      </c>
      <c r="E94" s="40"/>
      <c r="F94" s="230" t="s">
        <v>1874</v>
      </c>
      <c r="G94" s="40"/>
      <c r="H94" s="40"/>
      <c r="I94" s="144"/>
      <c r="J94" s="40"/>
      <c r="K94" s="40"/>
      <c r="L94" s="44"/>
      <c r="M94" s="231"/>
      <c r="N94" s="80"/>
      <c r="O94" s="80"/>
      <c r="P94" s="80"/>
      <c r="Q94" s="80"/>
      <c r="R94" s="80"/>
      <c r="S94" s="80"/>
      <c r="T94" s="81"/>
      <c r="AT94" s="18" t="s">
        <v>204</v>
      </c>
      <c r="AU94" s="18" t="s">
        <v>86</v>
      </c>
    </row>
    <row r="95" s="12" customFormat="1">
      <c r="B95" s="235"/>
      <c r="C95" s="236"/>
      <c r="D95" s="229" t="s">
        <v>285</v>
      </c>
      <c r="E95" s="237" t="s">
        <v>19</v>
      </c>
      <c r="F95" s="238" t="s">
        <v>2360</v>
      </c>
      <c r="G95" s="236"/>
      <c r="H95" s="239">
        <v>10.5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285</v>
      </c>
      <c r="AU95" s="245" t="s">
        <v>86</v>
      </c>
      <c r="AV95" s="12" t="s">
        <v>86</v>
      </c>
      <c r="AW95" s="12" t="s">
        <v>37</v>
      </c>
      <c r="AX95" s="12" t="s">
        <v>84</v>
      </c>
      <c r="AY95" s="245" t="s">
        <v>195</v>
      </c>
    </row>
    <row r="96" s="1" customFormat="1" ht="16.5" customHeight="1">
      <c r="B96" s="39"/>
      <c r="C96" s="217" t="s">
        <v>213</v>
      </c>
      <c r="D96" s="217" t="s">
        <v>198</v>
      </c>
      <c r="E96" s="218" t="s">
        <v>459</v>
      </c>
      <c r="F96" s="219" t="s">
        <v>460</v>
      </c>
      <c r="G96" s="220" t="s">
        <v>289</v>
      </c>
      <c r="H96" s="221">
        <v>23.056999999999999</v>
      </c>
      <c r="I96" s="222"/>
      <c r="J96" s="223">
        <f>ROUND(I96*H96,2)</f>
        <v>0</v>
      </c>
      <c r="K96" s="219" t="s">
        <v>208</v>
      </c>
      <c r="L96" s="44"/>
      <c r="M96" s="224" t="s">
        <v>19</v>
      </c>
      <c r="N96" s="225" t="s">
        <v>47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213</v>
      </c>
      <c r="AT96" s="18" t="s">
        <v>198</v>
      </c>
      <c r="AU96" s="18" t="s">
        <v>86</v>
      </c>
      <c r="AY96" s="18" t="s">
        <v>195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84</v>
      </c>
      <c r="BK96" s="228">
        <f>ROUND(I96*H96,2)</f>
        <v>0</v>
      </c>
      <c r="BL96" s="18" t="s">
        <v>213</v>
      </c>
      <c r="BM96" s="18" t="s">
        <v>2361</v>
      </c>
    </row>
    <row r="97" s="1" customFormat="1">
      <c r="B97" s="39"/>
      <c r="C97" s="40"/>
      <c r="D97" s="229" t="s">
        <v>204</v>
      </c>
      <c r="E97" s="40"/>
      <c r="F97" s="230" t="s">
        <v>462</v>
      </c>
      <c r="G97" s="40"/>
      <c r="H97" s="40"/>
      <c r="I97" s="144"/>
      <c r="J97" s="40"/>
      <c r="K97" s="40"/>
      <c r="L97" s="44"/>
      <c r="M97" s="231"/>
      <c r="N97" s="80"/>
      <c r="O97" s="80"/>
      <c r="P97" s="80"/>
      <c r="Q97" s="80"/>
      <c r="R97" s="80"/>
      <c r="S97" s="80"/>
      <c r="T97" s="81"/>
      <c r="AT97" s="18" t="s">
        <v>204</v>
      </c>
      <c r="AU97" s="18" t="s">
        <v>86</v>
      </c>
    </row>
    <row r="98" s="12" customFormat="1">
      <c r="B98" s="235"/>
      <c r="C98" s="236"/>
      <c r="D98" s="229" t="s">
        <v>285</v>
      </c>
      <c r="E98" s="237" t="s">
        <v>19</v>
      </c>
      <c r="F98" s="238" t="s">
        <v>2362</v>
      </c>
      <c r="G98" s="236"/>
      <c r="H98" s="239">
        <v>2.8969999999999998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285</v>
      </c>
      <c r="AU98" s="245" t="s">
        <v>86</v>
      </c>
      <c r="AV98" s="12" t="s">
        <v>86</v>
      </c>
      <c r="AW98" s="12" t="s">
        <v>37</v>
      </c>
      <c r="AX98" s="12" t="s">
        <v>76</v>
      </c>
      <c r="AY98" s="245" t="s">
        <v>195</v>
      </c>
    </row>
    <row r="99" s="12" customFormat="1">
      <c r="B99" s="235"/>
      <c r="C99" s="236"/>
      <c r="D99" s="229" t="s">
        <v>285</v>
      </c>
      <c r="E99" s="237" t="s">
        <v>19</v>
      </c>
      <c r="F99" s="238" t="s">
        <v>2363</v>
      </c>
      <c r="G99" s="236"/>
      <c r="H99" s="239">
        <v>4.4100000000000001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285</v>
      </c>
      <c r="AU99" s="245" t="s">
        <v>86</v>
      </c>
      <c r="AV99" s="12" t="s">
        <v>86</v>
      </c>
      <c r="AW99" s="12" t="s">
        <v>37</v>
      </c>
      <c r="AX99" s="12" t="s">
        <v>76</v>
      </c>
      <c r="AY99" s="245" t="s">
        <v>195</v>
      </c>
    </row>
    <row r="100" s="12" customFormat="1">
      <c r="B100" s="235"/>
      <c r="C100" s="236"/>
      <c r="D100" s="229" t="s">
        <v>285</v>
      </c>
      <c r="E100" s="237" t="s">
        <v>19</v>
      </c>
      <c r="F100" s="238" t="s">
        <v>2364</v>
      </c>
      <c r="G100" s="236"/>
      <c r="H100" s="239">
        <v>15.75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285</v>
      </c>
      <c r="AU100" s="245" t="s">
        <v>86</v>
      </c>
      <c r="AV100" s="12" t="s">
        <v>86</v>
      </c>
      <c r="AW100" s="12" t="s">
        <v>37</v>
      </c>
      <c r="AX100" s="12" t="s">
        <v>76</v>
      </c>
      <c r="AY100" s="245" t="s">
        <v>195</v>
      </c>
    </row>
    <row r="101" s="13" customFormat="1">
      <c r="B101" s="246"/>
      <c r="C101" s="247"/>
      <c r="D101" s="229" t="s">
        <v>285</v>
      </c>
      <c r="E101" s="248" t="s">
        <v>19</v>
      </c>
      <c r="F101" s="249" t="s">
        <v>294</v>
      </c>
      <c r="G101" s="247"/>
      <c r="H101" s="250">
        <v>23.056999999999999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AT101" s="256" t="s">
        <v>285</v>
      </c>
      <c r="AU101" s="256" t="s">
        <v>86</v>
      </c>
      <c r="AV101" s="13" t="s">
        <v>213</v>
      </c>
      <c r="AW101" s="13" t="s">
        <v>37</v>
      </c>
      <c r="AX101" s="13" t="s">
        <v>84</v>
      </c>
      <c r="AY101" s="256" t="s">
        <v>195</v>
      </c>
    </row>
    <row r="102" s="1" customFormat="1" ht="16.5" customHeight="1">
      <c r="B102" s="39"/>
      <c r="C102" s="217" t="s">
        <v>194</v>
      </c>
      <c r="D102" s="217" t="s">
        <v>198</v>
      </c>
      <c r="E102" s="218" t="s">
        <v>1886</v>
      </c>
      <c r="F102" s="219" t="s">
        <v>1887</v>
      </c>
      <c r="G102" s="220" t="s">
        <v>289</v>
      </c>
      <c r="H102" s="221">
        <v>37.674999999999997</v>
      </c>
      <c r="I102" s="222"/>
      <c r="J102" s="223">
        <f>ROUND(I102*H102,2)</f>
        <v>0</v>
      </c>
      <c r="K102" s="219" t="s">
        <v>208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213</v>
      </c>
      <c r="AT102" s="18" t="s">
        <v>198</v>
      </c>
      <c r="AU102" s="18" t="s">
        <v>86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213</v>
      </c>
      <c r="BM102" s="18" t="s">
        <v>2365</v>
      </c>
    </row>
    <row r="103" s="1" customFormat="1">
      <c r="B103" s="39"/>
      <c r="C103" s="40"/>
      <c r="D103" s="229" t="s">
        <v>204</v>
      </c>
      <c r="E103" s="40"/>
      <c r="F103" s="230" t="s">
        <v>1889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86</v>
      </c>
    </row>
    <row r="104" s="12" customFormat="1">
      <c r="B104" s="235"/>
      <c r="C104" s="236"/>
      <c r="D104" s="229" t="s">
        <v>285</v>
      </c>
      <c r="E104" s="237" t="s">
        <v>19</v>
      </c>
      <c r="F104" s="238" t="s">
        <v>2366</v>
      </c>
      <c r="G104" s="236"/>
      <c r="H104" s="239">
        <v>51.183999999999998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285</v>
      </c>
      <c r="AU104" s="245" t="s">
        <v>86</v>
      </c>
      <c r="AV104" s="12" t="s">
        <v>86</v>
      </c>
      <c r="AW104" s="12" t="s">
        <v>37</v>
      </c>
      <c r="AX104" s="12" t="s">
        <v>76</v>
      </c>
      <c r="AY104" s="245" t="s">
        <v>195</v>
      </c>
    </row>
    <row r="105" s="14" customFormat="1">
      <c r="B105" s="257"/>
      <c r="C105" s="258"/>
      <c r="D105" s="229" t="s">
        <v>285</v>
      </c>
      <c r="E105" s="259" t="s">
        <v>19</v>
      </c>
      <c r="F105" s="260" t="s">
        <v>1892</v>
      </c>
      <c r="G105" s="258"/>
      <c r="H105" s="259" t="s">
        <v>19</v>
      </c>
      <c r="I105" s="261"/>
      <c r="J105" s="258"/>
      <c r="K105" s="258"/>
      <c r="L105" s="262"/>
      <c r="M105" s="263"/>
      <c r="N105" s="264"/>
      <c r="O105" s="264"/>
      <c r="P105" s="264"/>
      <c r="Q105" s="264"/>
      <c r="R105" s="264"/>
      <c r="S105" s="264"/>
      <c r="T105" s="265"/>
      <c r="AT105" s="266" t="s">
        <v>285</v>
      </c>
      <c r="AU105" s="266" t="s">
        <v>86</v>
      </c>
      <c r="AV105" s="14" t="s">
        <v>84</v>
      </c>
      <c r="AW105" s="14" t="s">
        <v>37</v>
      </c>
      <c r="AX105" s="14" t="s">
        <v>76</v>
      </c>
      <c r="AY105" s="266" t="s">
        <v>195</v>
      </c>
    </row>
    <row r="106" s="12" customFormat="1">
      <c r="B106" s="235"/>
      <c r="C106" s="236"/>
      <c r="D106" s="229" t="s">
        <v>285</v>
      </c>
      <c r="E106" s="237" t="s">
        <v>19</v>
      </c>
      <c r="F106" s="238" t="s">
        <v>2367</v>
      </c>
      <c r="G106" s="236"/>
      <c r="H106" s="239">
        <v>-9.3230000000000004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285</v>
      </c>
      <c r="AU106" s="245" t="s">
        <v>86</v>
      </c>
      <c r="AV106" s="12" t="s">
        <v>86</v>
      </c>
      <c r="AW106" s="12" t="s">
        <v>37</v>
      </c>
      <c r="AX106" s="12" t="s">
        <v>76</v>
      </c>
      <c r="AY106" s="245" t="s">
        <v>195</v>
      </c>
    </row>
    <row r="107" s="15" customFormat="1">
      <c r="B107" s="281"/>
      <c r="C107" s="282"/>
      <c r="D107" s="229" t="s">
        <v>285</v>
      </c>
      <c r="E107" s="283" t="s">
        <v>19</v>
      </c>
      <c r="F107" s="284" t="s">
        <v>1894</v>
      </c>
      <c r="G107" s="282"/>
      <c r="H107" s="285">
        <v>41.860999999999997</v>
      </c>
      <c r="I107" s="286"/>
      <c r="J107" s="282"/>
      <c r="K107" s="282"/>
      <c r="L107" s="287"/>
      <c r="M107" s="288"/>
      <c r="N107" s="289"/>
      <c r="O107" s="289"/>
      <c r="P107" s="289"/>
      <c r="Q107" s="289"/>
      <c r="R107" s="289"/>
      <c r="S107" s="289"/>
      <c r="T107" s="290"/>
      <c r="AT107" s="291" t="s">
        <v>285</v>
      </c>
      <c r="AU107" s="291" t="s">
        <v>86</v>
      </c>
      <c r="AV107" s="15" t="s">
        <v>121</v>
      </c>
      <c r="AW107" s="15" t="s">
        <v>37</v>
      </c>
      <c r="AX107" s="15" t="s">
        <v>76</v>
      </c>
      <c r="AY107" s="291" t="s">
        <v>195</v>
      </c>
    </row>
    <row r="108" s="12" customFormat="1">
      <c r="B108" s="235"/>
      <c r="C108" s="236"/>
      <c r="D108" s="229" t="s">
        <v>285</v>
      </c>
      <c r="E108" s="237" t="s">
        <v>19</v>
      </c>
      <c r="F108" s="238" t="s">
        <v>2368</v>
      </c>
      <c r="G108" s="236"/>
      <c r="H108" s="239">
        <v>37.674999999999997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285</v>
      </c>
      <c r="AU108" s="245" t="s">
        <v>86</v>
      </c>
      <c r="AV108" s="12" t="s">
        <v>86</v>
      </c>
      <c r="AW108" s="12" t="s">
        <v>37</v>
      </c>
      <c r="AX108" s="12" t="s">
        <v>84</v>
      </c>
      <c r="AY108" s="245" t="s">
        <v>195</v>
      </c>
    </row>
    <row r="109" s="1" customFormat="1" ht="16.5" customHeight="1">
      <c r="B109" s="39"/>
      <c r="C109" s="217" t="s">
        <v>220</v>
      </c>
      <c r="D109" s="217" t="s">
        <v>198</v>
      </c>
      <c r="E109" s="218" t="s">
        <v>1896</v>
      </c>
      <c r="F109" s="219" t="s">
        <v>1897</v>
      </c>
      <c r="G109" s="220" t="s">
        <v>289</v>
      </c>
      <c r="H109" s="221">
        <v>11.303000000000001</v>
      </c>
      <c r="I109" s="222"/>
      <c r="J109" s="223">
        <f>ROUND(I109*H109,2)</f>
        <v>0</v>
      </c>
      <c r="K109" s="219" t="s">
        <v>208</v>
      </c>
      <c r="L109" s="44"/>
      <c r="M109" s="224" t="s">
        <v>19</v>
      </c>
      <c r="N109" s="225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213</v>
      </c>
      <c r="AT109" s="18" t="s">
        <v>198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213</v>
      </c>
      <c r="BM109" s="18" t="s">
        <v>2369</v>
      </c>
    </row>
    <row r="110" s="1" customFormat="1">
      <c r="B110" s="39"/>
      <c r="C110" s="40"/>
      <c r="D110" s="229" t="s">
        <v>204</v>
      </c>
      <c r="E110" s="40"/>
      <c r="F110" s="230" t="s">
        <v>1899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2" customFormat="1">
      <c r="B111" s="235"/>
      <c r="C111" s="236"/>
      <c r="D111" s="229" t="s">
        <v>285</v>
      </c>
      <c r="E111" s="237" t="s">
        <v>19</v>
      </c>
      <c r="F111" s="238" t="s">
        <v>2370</v>
      </c>
      <c r="G111" s="236"/>
      <c r="H111" s="239">
        <v>11.303000000000001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285</v>
      </c>
      <c r="AU111" s="245" t="s">
        <v>86</v>
      </c>
      <c r="AV111" s="12" t="s">
        <v>86</v>
      </c>
      <c r="AW111" s="12" t="s">
        <v>37</v>
      </c>
      <c r="AX111" s="12" t="s">
        <v>84</v>
      </c>
      <c r="AY111" s="245" t="s">
        <v>195</v>
      </c>
    </row>
    <row r="112" s="1" customFormat="1" ht="16.5" customHeight="1">
      <c r="B112" s="39"/>
      <c r="C112" s="217" t="s">
        <v>225</v>
      </c>
      <c r="D112" s="217" t="s">
        <v>198</v>
      </c>
      <c r="E112" s="218" t="s">
        <v>1901</v>
      </c>
      <c r="F112" s="219" t="s">
        <v>1902</v>
      </c>
      <c r="G112" s="220" t="s">
        <v>289</v>
      </c>
      <c r="H112" s="221">
        <v>4.1859999999999999</v>
      </c>
      <c r="I112" s="222"/>
      <c r="J112" s="223">
        <f>ROUND(I112*H112,2)</f>
        <v>0</v>
      </c>
      <c r="K112" s="219" t="s">
        <v>208</v>
      </c>
      <c r="L112" s="44"/>
      <c r="M112" s="224" t="s">
        <v>19</v>
      </c>
      <c r="N112" s="225" t="s">
        <v>47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213</v>
      </c>
      <c r="AT112" s="18" t="s">
        <v>198</v>
      </c>
      <c r="AU112" s="18" t="s">
        <v>86</v>
      </c>
      <c r="AY112" s="18" t="s">
        <v>195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84</v>
      </c>
      <c r="BK112" s="228">
        <f>ROUND(I112*H112,2)</f>
        <v>0</v>
      </c>
      <c r="BL112" s="18" t="s">
        <v>213</v>
      </c>
      <c r="BM112" s="18" t="s">
        <v>2371</v>
      </c>
    </row>
    <row r="113" s="1" customFormat="1">
      <c r="B113" s="39"/>
      <c r="C113" s="40"/>
      <c r="D113" s="229" t="s">
        <v>204</v>
      </c>
      <c r="E113" s="40"/>
      <c r="F113" s="230" t="s">
        <v>1904</v>
      </c>
      <c r="G113" s="40"/>
      <c r="H113" s="40"/>
      <c r="I113" s="144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204</v>
      </c>
      <c r="AU113" s="18" t="s">
        <v>86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2372</v>
      </c>
      <c r="G114" s="236"/>
      <c r="H114" s="239">
        <v>4.1859999999999999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84</v>
      </c>
      <c r="AY114" s="245" t="s">
        <v>195</v>
      </c>
    </row>
    <row r="115" s="1" customFormat="1" ht="16.5" customHeight="1">
      <c r="B115" s="39"/>
      <c r="C115" s="217" t="s">
        <v>229</v>
      </c>
      <c r="D115" s="217" t="s">
        <v>198</v>
      </c>
      <c r="E115" s="218" t="s">
        <v>1906</v>
      </c>
      <c r="F115" s="219" t="s">
        <v>1907</v>
      </c>
      <c r="G115" s="220" t="s">
        <v>289</v>
      </c>
      <c r="H115" s="221">
        <v>1.256</v>
      </c>
      <c r="I115" s="222"/>
      <c r="J115" s="223">
        <f>ROUND(I115*H115,2)</f>
        <v>0</v>
      </c>
      <c r="K115" s="219" t="s">
        <v>208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213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213</v>
      </c>
      <c r="BM115" s="18" t="s">
        <v>2373</v>
      </c>
    </row>
    <row r="116" s="1" customFormat="1">
      <c r="B116" s="39"/>
      <c r="C116" s="40"/>
      <c r="D116" s="229" t="s">
        <v>204</v>
      </c>
      <c r="E116" s="40"/>
      <c r="F116" s="230" t="s">
        <v>1909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2" customFormat="1">
      <c r="B117" s="235"/>
      <c r="C117" s="236"/>
      <c r="D117" s="229" t="s">
        <v>285</v>
      </c>
      <c r="E117" s="237" t="s">
        <v>19</v>
      </c>
      <c r="F117" s="238" t="s">
        <v>2374</v>
      </c>
      <c r="G117" s="236"/>
      <c r="H117" s="239">
        <v>1.256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285</v>
      </c>
      <c r="AU117" s="245" t="s">
        <v>86</v>
      </c>
      <c r="AV117" s="12" t="s">
        <v>86</v>
      </c>
      <c r="AW117" s="12" t="s">
        <v>37</v>
      </c>
      <c r="AX117" s="12" t="s">
        <v>84</v>
      </c>
      <c r="AY117" s="245" t="s">
        <v>195</v>
      </c>
    </row>
    <row r="118" s="1" customFormat="1" ht="16.5" customHeight="1">
      <c r="B118" s="39"/>
      <c r="C118" s="217" t="s">
        <v>235</v>
      </c>
      <c r="D118" s="217" t="s">
        <v>198</v>
      </c>
      <c r="E118" s="218" t="s">
        <v>1911</v>
      </c>
      <c r="F118" s="219" t="s">
        <v>1912</v>
      </c>
      <c r="G118" s="220" t="s">
        <v>289</v>
      </c>
      <c r="H118" s="221">
        <v>95.852999999999994</v>
      </c>
      <c r="I118" s="222"/>
      <c r="J118" s="223">
        <f>ROUND(I118*H118,2)</f>
        <v>0</v>
      </c>
      <c r="K118" s="219" t="s">
        <v>208</v>
      </c>
      <c r="L118" s="44"/>
      <c r="M118" s="224" t="s">
        <v>19</v>
      </c>
      <c r="N118" s="225" t="s">
        <v>47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213</v>
      </c>
      <c r="AT118" s="18" t="s">
        <v>198</v>
      </c>
      <c r="AU118" s="18" t="s">
        <v>86</v>
      </c>
      <c r="AY118" s="18" t="s">
        <v>195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84</v>
      </c>
      <c r="BK118" s="228">
        <f>ROUND(I118*H118,2)</f>
        <v>0</v>
      </c>
      <c r="BL118" s="18" t="s">
        <v>213</v>
      </c>
      <c r="BM118" s="18" t="s">
        <v>2375</v>
      </c>
    </row>
    <row r="119" s="1" customFormat="1">
      <c r="B119" s="39"/>
      <c r="C119" s="40"/>
      <c r="D119" s="229" t="s">
        <v>204</v>
      </c>
      <c r="E119" s="40"/>
      <c r="F119" s="230" t="s">
        <v>1914</v>
      </c>
      <c r="G119" s="40"/>
      <c r="H119" s="40"/>
      <c r="I119" s="144"/>
      <c r="J119" s="40"/>
      <c r="K119" s="40"/>
      <c r="L119" s="44"/>
      <c r="M119" s="231"/>
      <c r="N119" s="80"/>
      <c r="O119" s="80"/>
      <c r="P119" s="80"/>
      <c r="Q119" s="80"/>
      <c r="R119" s="80"/>
      <c r="S119" s="80"/>
      <c r="T119" s="81"/>
      <c r="AT119" s="18" t="s">
        <v>204</v>
      </c>
      <c r="AU119" s="18" t="s">
        <v>86</v>
      </c>
    </row>
    <row r="120" s="14" customFormat="1">
      <c r="B120" s="257"/>
      <c r="C120" s="258"/>
      <c r="D120" s="229" t="s">
        <v>285</v>
      </c>
      <c r="E120" s="259" t="s">
        <v>19</v>
      </c>
      <c r="F120" s="260" t="s">
        <v>2376</v>
      </c>
      <c r="G120" s="258"/>
      <c r="H120" s="259" t="s">
        <v>19</v>
      </c>
      <c r="I120" s="261"/>
      <c r="J120" s="258"/>
      <c r="K120" s="258"/>
      <c r="L120" s="262"/>
      <c r="M120" s="263"/>
      <c r="N120" s="264"/>
      <c r="O120" s="264"/>
      <c r="P120" s="264"/>
      <c r="Q120" s="264"/>
      <c r="R120" s="264"/>
      <c r="S120" s="264"/>
      <c r="T120" s="265"/>
      <c r="AT120" s="266" t="s">
        <v>285</v>
      </c>
      <c r="AU120" s="266" t="s">
        <v>86</v>
      </c>
      <c r="AV120" s="14" t="s">
        <v>84</v>
      </c>
      <c r="AW120" s="14" t="s">
        <v>37</v>
      </c>
      <c r="AX120" s="14" t="s">
        <v>76</v>
      </c>
      <c r="AY120" s="266" t="s">
        <v>195</v>
      </c>
    </row>
    <row r="121" s="12" customFormat="1">
      <c r="B121" s="235"/>
      <c r="C121" s="236"/>
      <c r="D121" s="229" t="s">
        <v>285</v>
      </c>
      <c r="E121" s="237" t="s">
        <v>19</v>
      </c>
      <c r="F121" s="238" t="s">
        <v>2377</v>
      </c>
      <c r="G121" s="236"/>
      <c r="H121" s="239">
        <v>69.146000000000001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AT121" s="245" t="s">
        <v>285</v>
      </c>
      <c r="AU121" s="245" t="s">
        <v>86</v>
      </c>
      <c r="AV121" s="12" t="s">
        <v>86</v>
      </c>
      <c r="AW121" s="12" t="s">
        <v>37</v>
      </c>
      <c r="AX121" s="12" t="s">
        <v>76</v>
      </c>
      <c r="AY121" s="245" t="s">
        <v>195</v>
      </c>
    </row>
    <row r="122" s="12" customFormat="1">
      <c r="B122" s="235"/>
      <c r="C122" s="236"/>
      <c r="D122" s="229" t="s">
        <v>285</v>
      </c>
      <c r="E122" s="237" t="s">
        <v>19</v>
      </c>
      <c r="F122" s="238" t="s">
        <v>2378</v>
      </c>
      <c r="G122" s="236"/>
      <c r="H122" s="239">
        <v>34.130000000000003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285</v>
      </c>
      <c r="AU122" s="245" t="s">
        <v>86</v>
      </c>
      <c r="AV122" s="12" t="s">
        <v>86</v>
      </c>
      <c r="AW122" s="12" t="s">
        <v>37</v>
      </c>
      <c r="AX122" s="12" t="s">
        <v>76</v>
      </c>
      <c r="AY122" s="245" t="s">
        <v>195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2379</v>
      </c>
      <c r="G123" s="236"/>
      <c r="H123" s="239">
        <v>7.6859999999999999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76</v>
      </c>
      <c r="AY123" s="245" t="s">
        <v>195</v>
      </c>
    </row>
    <row r="124" s="12" customFormat="1">
      <c r="B124" s="235"/>
      <c r="C124" s="236"/>
      <c r="D124" s="229" t="s">
        <v>285</v>
      </c>
      <c r="E124" s="237" t="s">
        <v>19</v>
      </c>
      <c r="F124" s="238" t="s">
        <v>2380</v>
      </c>
      <c r="G124" s="236"/>
      <c r="H124" s="239">
        <v>8.0999999999999996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285</v>
      </c>
      <c r="AU124" s="245" t="s">
        <v>86</v>
      </c>
      <c r="AV124" s="12" t="s">
        <v>86</v>
      </c>
      <c r="AW124" s="12" t="s">
        <v>37</v>
      </c>
      <c r="AX124" s="12" t="s">
        <v>76</v>
      </c>
      <c r="AY124" s="245" t="s">
        <v>195</v>
      </c>
    </row>
    <row r="125" s="14" customFormat="1">
      <c r="B125" s="257"/>
      <c r="C125" s="258"/>
      <c r="D125" s="229" t="s">
        <v>285</v>
      </c>
      <c r="E125" s="259" t="s">
        <v>19</v>
      </c>
      <c r="F125" s="260" t="s">
        <v>2381</v>
      </c>
      <c r="G125" s="258"/>
      <c r="H125" s="259" t="s">
        <v>19</v>
      </c>
      <c r="I125" s="261"/>
      <c r="J125" s="258"/>
      <c r="K125" s="258"/>
      <c r="L125" s="262"/>
      <c r="M125" s="263"/>
      <c r="N125" s="264"/>
      <c r="O125" s="264"/>
      <c r="P125" s="264"/>
      <c r="Q125" s="264"/>
      <c r="R125" s="264"/>
      <c r="S125" s="264"/>
      <c r="T125" s="265"/>
      <c r="AT125" s="266" t="s">
        <v>285</v>
      </c>
      <c r="AU125" s="266" t="s">
        <v>86</v>
      </c>
      <c r="AV125" s="14" t="s">
        <v>84</v>
      </c>
      <c r="AW125" s="14" t="s">
        <v>37</v>
      </c>
      <c r="AX125" s="14" t="s">
        <v>76</v>
      </c>
      <c r="AY125" s="266" t="s">
        <v>195</v>
      </c>
    </row>
    <row r="126" s="12" customFormat="1">
      <c r="B126" s="235"/>
      <c r="C126" s="236"/>
      <c r="D126" s="229" t="s">
        <v>285</v>
      </c>
      <c r="E126" s="237" t="s">
        <v>19</v>
      </c>
      <c r="F126" s="238" t="s">
        <v>2382</v>
      </c>
      <c r="G126" s="236"/>
      <c r="H126" s="239">
        <v>-9.2110000000000003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285</v>
      </c>
      <c r="AU126" s="245" t="s">
        <v>86</v>
      </c>
      <c r="AV126" s="12" t="s">
        <v>86</v>
      </c>
      <c r="AW126" s="12" t="s">
        <v>37</v>
      </c>
      <c r="AX126" s="12" t="s">
        <v>76</v>
      </c>
      <c r="AY126" s="245" t="s">
        <v>195</v>
      </c>
    </row>
    <row r="127" s="12" customFormat="1">
      <c r="B127" s="235"/>
      <c r="C127" s="236"/>
      <c r="D127" s="229" t="s">
        <v>285</v>
      </c>
      <c r="E127" s="237" t="s">
        <v>19</v>
      </c>
      <c r="F127" s="238" t="s">
        <v>2383</v>
      </c>
      <c r="G127" s="236"/>
      <c r="H127" s="239">
        <v>-3.3479999999999999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285</v>
      </c>
      <c r="AU127" s="245" t="s">
        <v>86</v>
      </c>
      <c r="AV127" s="12" t="s">
        <v>86</v>
      </c>
      <c r="AW127" s="12" t="s">
        <v>37</v>
      </c>
      <c r="AX127" s="12" t="s">
        <v>76</v>
      </c>
      <c r="AY127" s="245" t="s">
        <v>195</v>
      </c>
    </row>
    <row r="128" s="15" customFormat="1">
      <c r="B128" s="281"/>
      <c r="C128" s="282"/>
      <c r="D128" s="229" t="s">
        <v>285</v>
      </c>
      <c r="E128" s="283" t="s">
        <v>19</v>
      </c>
      <c r="F128" s="284" t="s">
        <v>1894</v>
      </c>
      <c r="G128" s="282"/>
      <c r="H128" s="285">
        <v>106.503</v>
      </c>
      <c r="I128" s="286"/>
      <c r="J128" s="282"/>
      <c r="K128" s="282"/>
      <c r="L128" s="287"/>
      <c r="M128" s="288"/>
      <c r="N128" s="289"/>
      <c r="O128" s="289"/>
      <c r="P128" s="289"/>
      <c r="Q128" s="289"/>
      <c r="R128" s="289"/>
      <c r="S128" s="289"/>
      <c r="T128" s="290"/>
      <c r="AT128" s="291" t="s">
        <v>285</v>
      </c>
      <c r="AU128" s="291" t="s">
        <v>86</v>
      </c>
      <c r="AV128" s="15" t="s">
        <v>121</v>
      </c>
      <c r="AW128" s="15" t="s">
        <v>37</v>
      </c>
      <c r="AX128" s="15" t="s">
        <v>76</v>
      </c>
      <c r="AY128" s="291" t="s">
        <v>195</v>
      </c>
    </row>
    <row r="129" s="12" customFormat="1">
      <c r="B129" s="235"/>
      <c r="C129" s="236"/>
      <c r="D129" s="229" t="s">
        <v>285</v>
      </c>
      <c r="E129" s="237" t="s">
        <v>19</v>
      </c>
      <c r="F129" s="238" t="s">
        <v>2384</v>
      </c>
      <c r="G129" s="236"/>
      <c r="H129" s="239">
        <v>95.852999999999994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285</v>
      </c>
      <c r="AU129" s="245" t="s">
        <v>86</v>
      </c>
      <c r="AV129" s="12" t="s">
        <v>86</v>
      </c>
      <c r="AW129" s="12" t="s">
        <v>37</v>
      </c>
      <c r="AX129" s="12" t="s">
        <v>84</v>
      </c>
      <c r="AY129" s="245" t="s">
        <v>195</v>
      </c>
    </row>
    <row r="130" s="1" customFormat="1" ht="16.5" customHeight="1">
      <c r="B130" s="39"/>
      <c r="C130" s="217" t="s">
        <v>239</v>
      </c>
      <c r="D130" s="217" t="s">
        <v>198</v>
      </c>
      <c r="E130" s="218" t="s">
        <v>1932</v>
      </c>
      <c r="F130" s="219" t="s">
        <v>1933</v>
      </c>
      <c r="G130" s="220" t="s">
        <v>289</v>
      </c>
      <c r="H130" s="221">
        <v>28.756</v>
      </c>
      <c r="I130" s="222"/>
      <c r="J130" s="223">
        <f>ROUND(I130*H130,2)</f>
        <v>0</v>
      </c>
      <c r="K130" s="219" t="s">
        <v>208</v>
      </c>
      <c r="L130" s="44"/>
      <c r="M130" s="224" t="s">
        <v>19</v>
      </c>
      <c r="N130" s="225" t="s">
        <v>47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8" t="s">
        <v>213</v>
      </c>
      <c r="AT130" s="18" t="s">
        <v>198</v>
      </c>
      <c r="AU130" s="18" t="s">
        <v>86</v>
      </c>
      <c r="AY130" s="18" t="s">
        <v>195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84</v>
      </c>
      <c r="BK130" s="228">
        <f>ROUND(I130*H130,2)</f>
        <v>0</v>
      </c>
      <c r="BL130" s="18" t="s">
        <v>213</v>
      </c>
      <c r="BM130" s="18" t="s">
        <v>2385</v>
      </c>
    </row>
    <row r="131" s="1" customFormat="1">
      <c r="B131" s="39"/>
      <c r="C131" s="40"/>
      <c r="D131" s="229" t="s">
        <v>204</v>
      </c>
      <c r="E131" s="40"/>
      <c r="F131" s="230" t="s">
        <v>1935</v>
      </c>
      <c r="G131" s="40"/>
      <c r="H131" s="40"/>
      <c r="I131" s="144"/>
      <c r="J131" s="40"/>
      <c r="K131" s="40"/>
      <c r="L131" s="44"/>
      <c r="M131" s="231"/>
      <c r="N131" s="80"/>
      <c r="O131" s="80"/>
      <c r="P131" s="80"/>
      <c r="Q131" s="80"/>
      <c r="R131" s="80"/>
      <c r="S131" s="80"/>
      <c r="T131" s="81"/>
      <c r="AT131" s="18" t="s">
        <v>204</v>
      </c>
      <c r="AU131" s="18" t="s">
        <v>86</v>
      </c>
    </row>
    <row r="132" s="12" customFormat="1">
      <c r="B132" s="235"/>
      <c r="C132" s="236"/>
      <c r="D132" s="229" t="s">
        <v>285</v>
      </c>
      <c r="E132" s="237" t="s">
        <v>19</v>
      </c>
      <c r="F132" s="238" t="s">
        <v>2386</v>
      </c>
      <c r="G132" s="236"/>
      <c r="H132" s="239">
        <v>28.756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285</v>
      </c>
      <c r="AU132" s="245" t="s">
        <v>86</v>
      </c>
      <c r="AV132" s="12" t="s">
        <v>86</v>
      </c>
      <c r="AW132" s="12" t="s">
        <v>37</v>
      </c>
      <c r="AX132" s="12" t="s">
        <v>84</v>
      </c>
      <c r="AY132" s="245" t="s">
        <v>195</v>
      </c>
    </row>
    <row r="133" s="1" customFormat="1" ht="16.5" customHeight="1">
      <c r="B133" s="39"/>
      <c r="C133" s="217" t="s">
        <v>243</v>
      </c>
      <c r="D133" s="217" t="s">
        <v>198</v>
      </c>
      <c r="E133" s="218" t="s">
        <v>1937</v>
      </c>
      <c r="F133" s="219" t="s">
        <v>1938</v>
      </c>
      <c r="G133" s="220" t="s">
        <v>289</v>
      </c>
      <c r="H133" s="221">
        <v>10.65</v>
      </c>
      <c r="I133" s="222"/>
      <c r="J133" s="223">
        <f>ROUND(I133*H133,2)</f>
        <v>0</v>
      </c>
      <c r="K133" s="219" t="s">
        <v>208</v>
      </c>
      <c r="L133" s="44"/>
      <c r="M133" s="224" t="s">
        <v>19</v>
      </c>
      <c r="N133" s="225" t="s">
        <v>47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18" t="s">
        <v>213</v>
      </c>
      <c r="AT133" s="18" t="s">
        <v>198</v>
      </c>
      <c r="AU133" s="18" t="s">
        <v>86</v>
      </c>
      <c r="AY133" s="18" t="s">
        <v>195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84</v>
      </c>
      <c r="BK133" s="228">
        <f>ROUND(I133*H133,2)</f>
        <v>0</v>
      </c>
      <c r="BL133" s="18" t="s">
        <v>213</v>
      </c>
      <c r="BM133" s="18" t="s">
        <v>2387</v>
      </c>
    </row>
    <row r="134" s="1" customFormat="1">
      <c r="B134" s="39"/>
      <c r="C134" s="40"/>
      <c r="D134" s="229" t="s">
        <v>204</v>
      </c>
      <c r="E134" s="40"/>
      <c r="F134" s="230" t="s">
        <v>1940</v>
      </c>
      <c r="G134" s="40"/>
      <c r="H134" s="40"/>
      <c r="I134" s="144"/>
      <c r="J134" s="40"/>
      <c r="K134" s="40"/>
      <c r="L134" s="44"/>
      <c r="M134" s="231"/>
      <c r="N134" s="80"/>
      <c r="O134" s="80"/>
      <c r="P134" s="80"/>
      <c r="Q134" s="80"/>
      <c r="R134" s="80"/>
      <c r="S134" s="80"/>
      <c r="T134" s="81"/>
      <c r="AT134" s="18" t="s">
        <v>204</v>
      </c>
      <c r="AU134" s="18" t="s">
        <v>86</v>
      </c>
    </row>
    <row r="135" s="12" customFormat="1">
      <c r="B135" s="235"/>
      <c r="C135" s="236"/>
      <c r="D135" s="229" t="s">
        <v>285</v>
      </c>
      <c r="E135" s="237" t="s">
        <v>19</v>
      </c>
      <c r="F135" s="238" t="s">
        <v>2388</v>
      </c>
      <c r="G135" s="236"/>
      <c r="H135" s="239">
        <v>10.65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285</v>
      </c>
      <c r="AU135" s="245" t="s">
        <v>86</v>
      </c>
      <c r="AV135" s="12" t="s">
        <v>86</v>
      </c>
      <c r="AW135" s="12" t="s">
        <v>37</v>
      </c>
      <c r="AX135" s="12" t="s">
        <v>84</v>
      </c>
      <c r="AY135" s="245" t="s">
        <v>195</v>
      </c>
    </row>
    <row r="136" s="1" customFormat="1" ht="16.5" customHeight="1">
      <c r="B136" s="39"/>
      <c r="C136" s="217" t="s">
        <v>249</v>
      </c>
      <c r="D136" s="217" t="s">
        <v>198</v>
      </c>
      <c r="E136" s="218" t="s">
        <v>1942</v>
      </c>
      <c r="F136" s="219" t="s">
        <v>1943</v>
      </c>
      <c r="G136" s="220" t="s">
        <v>289</v>
      </c>
      <c r="H136" s="221">
        <v>3.1949999999999998</v>
      </c>
      <c r="I136" s="222"/>
      <c r="J136" s="223">
        <f>ROUND(I136*H136,2)</f>
        <v>0</v>
      </c>
      <c r="K136" s="219" t="s">
        <v>208</v>
      </c>
      <c r="L136" s="44"/>
      <c r="M136" s="224" t="s">
        <v>19</v>
      </c>
      <c r="N136" s="225" t="s">
        <v>47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213</v>
      </c>
      <c r="AT136" s="18" t="s">
        <v>198</v>
      </c>
      <c r="AU136" s="18" t="s">
        <v>86</v>
      </c>
      <c r="AY136" s="18" t="s">
        <v>195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84</v>
      </c>
      <c r="BK136" s="228">
        <f>ROUND(I136*H136,2)</f>
        <v>0</v>
      </c>
      <c r="BL136" s="18" t="s">
        <v>213</v>
      </c>
      <c r="BM136" s="18" t="s">
        <v>2389</v>
      </c>
    </row>
    <row r="137" s="1" customFormat="1">
      <c r="B137" s="39"/>
      <c r="C137" s="40"/>
      <c r="D137" s="229" t="s">
        <v>204</v>
      </c>
      <c r="E137" s="40"/>
      <c r="F137" s="230" t="s">
        <v>1945</v>
      </c>
      <c r="G137" s="40"/>
      <c r="H137" s="40"/>
      <c r="I137" s="144"/>
      <c r="J137" s="40"/>
      <c r="K137" s="40"/>
      <c r="L137" s="44"/>
      <c r="M137" s="231"/>
      <c r="N137" s="80"/>
      <c r="O137" s="80"/>
      <c r="P137" s="80"/>
      <c r="Q137" s="80"/>
      <c r="R137" s="80"/>
      <c r="S137" s="80"/>
      <c r="T137" s="81"/>
      <c r="AT137" s="18" t="s">
        <v>204</v>
      </c>
      <c r="AU137" s="18" t="s">
        <v>86</v>
      </c>
    </row>
    <row r="138" s="12" customFormat="1">
      <c r="B138" s="235"/>
      <c r="C138" s="236"/>
      <c r="D138" s="229" t="s">
        <v>285</v>
      </c>
      <c r="E138" s="237" t="s">
        <v>19</v>
      </c>
      <c r="F138" s="238" t="s">
        <v>2390</v>
      </c>
      <c r="G138" s="236"/>
      <c r="H138" s="239">
        <v>3.1949999999999998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285</v>
      </c>
      <c r="AU138" s="245" t="s">
        <v>86</v>
      </c>
      <c r="AV138" s="12" t="s">
        <v>86</v>
      </c>
      <c r="AW138" s="12" t="s">
        <v>37</v>
      </c>
      <c r="AX138" s="12" t="s">
        <v>84</v>
      </c>
      <c r="AY138" s="245" t="s">
        <v>195</v>
      </c>
    </row>
    <row r="139" s="1" customFormat="1" ht="16.5" customHeight="1">
      <c r="B139" s="39"/>
      <c r="C139" s="217" t="s">
        <v>253</v>
      </c>
      <c r="D139" s="217" t="s">
        <v>198</v>
      </c>
      <c r="E139" s="218" t="s">
        <v>1954</v>
      </c>
      <c r="F139" s="219" t="s">
        <v>1955</v>
      </c>
      <c r="G139" s="220" t="s">
        <v>282</v>
      </c>
      <c r="H139" s="221">
        <v>161.44800000000001</v>
      </c>
      <c r="I139" s="222"/>
      <c r="J139" s="223">
        <f>ROUND(I139*H139,2)</f>
        <v>0</v>
      </c>
      <c r="K139" s="219" t="s">
        <v>208</v>
      </c>
      <c r="L139" s="44"/>
      <c r="M139" s="224" t="s">
        <v>19</v>
      </c>
      <c r="N139" s="225" t="s">
        <v>47</v>
      </c>
      <c r="O139" s="80"/>
      <c r="P139" s="226">
        <f>O139*H139</f>
        <v>0</v>
      </c>
      <c r="Q139" s="226">
        <v>0.00084999999999999995</v>
      </c>
      <c r="R139" s="226">
        <f>Q139*H139</f>
        <v>0.13723079999999999</v>
      </c>
      <c r="S139" s="226">
        <v>0</v>
      </c>
      <c r="T139" s="227">
        <f>S139*H139</f>
        <v>0</v>
      </c>
      <c r="AR139" s="18" t="s">
        <v>213</v>
      </c>
      <c r="AT139" s="18" t="s">
        <v>198</v>
      </c>
      <c r="AU139" s="18" t="s">
        <v>86</v>
      </c>
      <c r="AY139" s="18" t="s">
        <v>195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84</v>
      </c>
      <c r="BK139" s="228">
        <f>ROUND(I139*H139,2)</f>
        <v>0</v>
      </c>
      <c r="BL139" s="18" t="s">
        <v>213</v>
      </c>
      <c r="BM139" s="18" t="s">
        <v>2391</v>
      </c>
    </row>
    <row r="140" s="1" customFormat="1">
      <c r="B140" s="39"/>
      <c r="C140" s="40"/>
      <c r="D140" s="229" t="s">
        <v>204</v>
      </c>
      <c r="E140" s="40"/>
      <c r="F140" s="230" t="s">
        <v>1957</v>
      </c>
      <c r="G140" s="40"/>
      <c r="H140" s="40"/>
      <c r="I140" s="144"/>
      <c r="J140" s="40"/>
      <c r="K140" s="40"/>
      <c r="L140" s="44"/>
      <c r="M140" s="231"/>
      <c r="N140" s="80"/>
      <c r="O140" s="80"/>
      <c r="P140" s="80"/>
      <c r="Q140" s="80"/>
      <c r="R140" s="80"/>
      <c r="S140" s="80"/>
      <c r="T140" s="81"/>
      <c r="AT140" s="18" t="s">
        <v>204</v>
      </c>
      <c r="AU140" s="18" t="s">
        <v>86</v>
      </c>
    </row>
    <row r="141" s="14" customFormat="1">
      <c r="B141" s="257"/>
      <c r="C141" s="258"/>
      <c r="D141" s="229" t="s">
        <v>285</v>
      </c>
      <c r="E141" s="259" t="s">
        <v>19</v>
      </c>
      <c r="F141" s="260" t="s">
        <v>2376</v>
      </c>
      <c r="G141" s="258"/>
      <c r="H141" s="259" t="s">
        <v>19</v>
      </c>
      <c r="I141" s="261"/>
      <c r="J141" s="258"/>
      <c r="K141" s="258"/>
      <c r="L141" s="262"/>
      <c r="M141" s="263"/>
      <c r="N141" s="264"/>
      <c r="O141" s="264"/>
      <c r="P141" s="264"/>
      <c r="Q141" s="264"/>
      <c r="R141" s="264"/>
      <c r="S141" s="264"/>
      <c r="T141" s="265"/>
      <c r="AT141" s="266" t="s">
        <v>285</v>
      </c>
      <c r="AU141" s="266" t="s">
        <v>86</v>
      </c>
      <c r="AV141" s="14" t="s">
        <v>84</v>
      </c>
      <c r="AW141" s="14" t="s">
        <v>37</v>
      </c>
      <c r="AX141" s="14" t="s">
        <v>76</v>
      </c>
      <c r="AY141" s="266" t="s">
        <v>195</v>
      </c>
    </row>
    <row r="142" s="12" customFormat="1">
      <c r="B142" s="235"/>
      <c r="C142" s="236"/>
      <c r="D142" s="229" t="s">
        <v>285</v>
      </c>
      <c r="E142" s="237" t="s">
        <v>19</v>
      </c>
      <c r="F142" s="238" t="s">
        <v>2392</v>
      </c>
      <c r="G142" s="236"/>
      <c r="H142" s="239">
        <v>92.194000000000003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285</v>
      </c>
      <c r="AU142" s="245" t="s">
        <v>86</v>
      </c>
      <c r="AV142" s="12" t="s">
        <v>86</v>
      </c>
      <c r="AW142" s="12" t="s">
        <v>37</v>
      </c>
      <c r="AX142" s="12" t="s">
        <v>76</v>
      </c>
      <c r="AY142" s="245" t="s">
        <v>195</v>
      </c>
    </row>
    <row r="143" s="12" customFormat="1">
      <c r="B143" s="235"/>
      <c r="C143" s="236"/>
      <c r="D143" s="229" t="s">
        <v>285</v>
      </c>
      <c r="E143" s="237" t="s">
        <v>19</v>
      </c>
      <c r="F143" s="238" t="s">
        <v>2393</v>
      </c>
      <c r="G143" s="236"/>
      <c r="H143" s="239">
        <v>45.506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285</v>
      </c>
      <c r="AU143" s="245" t="s">
        <v>86</v>
      </c>
      <c r="AV143" s="12" t="s">
        <v>86</v>
      </c>
      <c r="AW143" s="12" t="s">
        <v>37</v>
      </c>
      <c r="AX143" s="12" t="s">
        <v>76</v>
      </c>
      <c r="AY143" s="245" t="s">
        <v>195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2394</v>
      </c>
      <c r="G144" s="236"/>
      <c r="H144" s="239">
        <v>10.247999999999999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76</v>
      </c>
      <c r="AY144" s="245" t="s">
        <v>195</v>
      </c>
    </row>
    <row r="145" s="12" customFormat="1">
      <c r="B145" s="235"/>
      <c r="C145" s="236"/>
      <c r="D145" s="229" t="s">
        <v>285</v>
      </c>
      <c r="E145" s="237" t="s">
        <v>19</v>
      </c>
      <c r="F145" s="238" t="s">
        <v>2395</v>
      </c>
      <c r="G145" s="236"/>
      <c r="H145" s="239">
        <v>13.5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285</v>
      </c>
      <c r="AU145" s="245" t="s">
        <v>86</v>
      </c>
      <c r="AV145" s="12" t="s">
        <v>86</v>
      </c>
      <c r="AW145" s="12" t="s">
        <v>37</v>
      </c>
      <c r="AX145" s="12" t="s">
        <v>76</v>
      </c>
      <c r="AY145" s="245" t="s">
        <v>195</v>
      </c>
    </row>
    <row r="146" s="13" customFormat="1">
      <c r="B146" s="246"/>
      <c r="C146" s="247"/>
      <c r="D146" s="229" t="s">
        <v>285</v>
      </c>
      <c r="E146" s="248" t="s">
        <v>19</v>
      </c>
      <c r="F146" s="249" t="s">
        <v>294</v>
      </c>
      <c r="G146" s="247"/>
      <c r="H146" s="250">
        <v>161.44800000000001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285</v>
      </c>
      <c r="AU146" s="256" t="s">
        <v>86</v>
      </c>
      <c r="AV146" s="13" t="s">
        <v>213</v>
      </c>
      <c r="AW146" s="13" t="s">
        <v>37</v>
      </c>
      <c r="AX146" s="13" t="s">
        <v>84</v>
      </c>
      <c r="AY146" s="256" t="s">
        <v>195</v>
      </c>
    </row>
    <row r="147" s="1" customFormat="1" ht="16.5" customHeight="1">
      <c r="B147" s="39"/>
      <c r="C147" s="217" t="s">
        <v>257</v>
      </c>
      <c r="D147" s="217" t="s">
        <v>198</v>
      </c>
      <c r="E147" s="218" t="s">
        <v>1969</v>
      </c>
      <c r="F147" s="219" t="s">
        <v>1970</v>
      </c>
      <c r="G147" s="220" t="s">
        <v>282</v>
      </c>
      <c r="H147" s="221">
        <v>161.44800000000001</v>
      </c>
      <c r="I147" s="222"/>
      <c r="J147" s="223">
        <f>ROUND(I147*H147,2)</f>
        <v>0</v>
      </c>
      <c r="K147" s="219" t="s">
        <v>208</v>
      </c>
      <c r="L147" s="44"/>
      <c r="M147" s="224" t="s">
        <v>19</v>
      </c>
      <c r="N147" s="225" t="s">
        <v>47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213</v>
      </c>
      <c r="AT147" s="18" t="s">
        <v>198</v>
      </c>
      <c r="AU147" s="18" t="s">
        <v>86</v>
      </c>
      <c r="AY147" s="18" t="s">
        <v>195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84</v>
      </c>
      <c r="BK147" s="228">
        <f>ROUND(I147*H147,2)</f>
        <v>0</v>
      </c>
      <c r="BL147" s="18" t="s">
        <v>213</v>
      </c>
      <c r="BM147" s="18" t="s">
        <v>2396</v>
      </c>
    </row>
    <row r="148" s="1" customFormat="1">
      <c r="B148" s="39"/>
      <c r="C148" s="40"/>
      <c r="D148" s="229" t="s">
        <v>204</v>
      </c>
      <c r="E148" s="40"/>
      <c r="F148" s="230" t="s">
        <v>1972</v>
      </c>
      <c r="G148" s="40"/>
      <c r="H148" s="40"/>
      <c r="I148" s="144"/>
      <c r="J148" s="40"/>
      <c r="K148" s="40"/>
      <c r="L148" s="44"/>
      <c r="M148" s="231"/>
      <c r="N148" s="80"/>
      <c r="O148" s="80"/>
      <c r="P148" s="80"/>
      <c r="Q148" s="80"/>
      <c r="R148" s="80"/>
      <c r="S148" s="80"/>
      <c r="T148" s="81"/>
      <c r="AT148" s="18" t="s">
        <v>204</v>
      </c>
      <c r="AU148" s="18" t="s">
        <v>86</v>
      </c>
    </row>
    <row r="149" s="12" customFormat="1">
      <c r="B149" s="235"/>
      <c r="C149" s="236"/>
      <c r="D149" s="229" t="s">
        <v>285</v>
      </c>
      <c r="E149" s="237" t="s">
        <v>19</v>
      </c>
      <c r="F149" s="238" t="s">
        <v>2397</v>
      </c>
      <c r="G149" s="236"/>
      <c r="H149" s="239">
        <v>161.44800000000001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285</v>
      </c>
      <c r="AU149" s="245" t="s">
        <v>86</v>
      </c>
      <c r="AV149" s="12" t="s">
        <v>86</v>
      </c>
      <c r="AW149" s="12" t="s">
        <v>37</v>
      </c>
      <c r="AX149" s="12" t="s">
        <v>84</v>
      </c>
      <c r="AY149" s="245" t="s">
        <v>195</v>
      </c>
    </row>
    <row r="150" s="1" customFormat="1" ht="16.5" customHeight="1">
      <c r="B150" s="39"/>
      <c r="C150" s="217" t="s">
        <v>8</v>
      </c>
      <c r="D150" s="217" t="s">
        <v>198</v>
      </c>
      <c r="E150" s="218" t="s">
        <v>2398</v>
      </c>
      <c r="F150" s="219" t="s">
        <v>2399</v>
      </c>
      <c r="G150" s="220" t="s">
        <v>282</v>
      </c>
      <c r="H150" s="221">
        <v>70.560000000000002</v>
      </c>
      <c r="I150" s="222"/>
      <c r="J150" s="223">
        <f>ROUND(I150*H150,2)</f>
        <v>0</v>
      </c>
      <c r="K150" s="219" t="s">
        <v>208</v>
      </c>
      <c r="L150" s="44"/>
      <c r="M150" s="224" t="s">
        <v>19</v>
      </c>
      <c r="N150" s="225" t="s">
        <v>47</v>
      </c>
      <c r="O150" s="80"/>
      <c r="P150" s="226">
        <f>O150*H150</f>
        <v>0</v>
      </c>
      <c r="Q150" s="226">
        <v>0.00069999999999999999</v>
      </c>
      <c r="R150" s="226">
        <f>Q150*H150</f>
        <v>0.049391999999999998</v>
      </c>
      <c r="S150" s="226">
        <v>0</v>
      </c>
      <c r="T150" s="227">
        <f>S150*H150</f>
        <v>0</v>
      </c>
      <c r="AR150" s="18" t="s">
        <v>213</v>
      </c>
      <c r="AT150" s="18" t="s">
        <v>198</v>
      </c>
      <c r="AU150" s="18" t="s">
        <v>86</v>
      </c>
      <c r="AY150" s="18" t="s">
        <v>195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84</v>
      </c>
      <c r="BK150" s="228">
        <f>ROUND(I150*H150,2)</f>
        <v>0</v>
      </c>
      <c r="BL150" s="18" t="s">
        <v>213</v>
      </c>
      <c r="BM150" s="18" t="s">
        <v>2400</v>
      </c>
    </row>
    <row r="151" s="1" customFormat="1">
      <c r="B151" s="39"/>
      <c r="C151" s="40"/>
      <c r="D151" s="229" t="s">
        <v>204</v>
      </c>
      <c r="E151" s="40"/>
      <c r="F151" s="230" t="s">
        <v>2401</v>
      </c>
      <c r="G151" s="40"/>
      <c r="H151" s="40"/>
      <c r="I151" s="144"/>
      <c r="J151" s="40"/>
      <c r="K151" s="40"/>
      <c r="L151" s="44"/>
      <c r="M151" s="231"/>
      <c r="N151" s="80"/>
      <c r="O151" s="80"/>
      <c r="P151" s="80"/>
      <c r="Q151" s="80"/>
      <c r="R151" s="80"/>
      <c r="S151" s="80"/>
      <c r="T151" s="81"/>
      <c r="AT151" s="18" t="s">
        <v>204</v>
      </c>
      <c r="AU151" s="18" t="s">
        <v>86</v>
      </c>
    </row>
    <row r="152" s="12" customFormat="1">
      <c r="B152" s="235"/>
      <c r="C152" s="236"/>
      <c r="D152" s="229" t="s">
        <v>285</v>
      </c>
      <c r="E152" s="237" t="s">
        <v>19</v>
      </c>
      <c r="F152" s="238" t="s">
        <v>2402</v>
      </c>
      <c r="G152" s="236"/>
      <c r="H152" s="239">
        <v>70.560000000000002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285</v>
      </c>
      <c r="AU152" s="245" t="s">
        <v>86</v>
      </c>
      <c r="AV152" s="12" t="s">
        <v>86</v>
      </c>
      <c r="AW152" s="12" t="s">
        <v>37</v>
      </c>
      <c r="AX152" s="12" t="s">
        <v>84</v>
      </c>
      <c r="AY152" s="245" t="s">
        <v>195</v>
      </c>
    </row>
    <row r="153" s="1" customFormat="1" ht="16.5" customHeight="1">
      <c r="B153" s="39"/>
      <c r="C153" s="217" t="s">
        <v>267</v>
      </c>
      <c r="D153" s="217" t="s">
        <v>198</v>
      </c>
      <c r="E153" s="218" t="s">
        <v>2403</v>
      </c>
      <c r="F153" s="219" t="s">
        <v>2404</v>
      </c>
      <c r="G153" s="220" t="s">
        <v>282</v>
      </c>
      <c r="H153" s="221">
        <v>70.560000000000002</v>
      </c>
      <c r="I153" s="222"/>
      <c r="J153" s="223">
        <f>ROUND(I153*H153,2)</f>
        <v>0</v>
      </c>
      <c r="K153" s="219" t="s">
        <v>208</v>
      </c>
      <c r="L153" s="44"/>
      <c r="M153" s="224" t="s">
        <v>19</v>
      </c>
      <c r="N153" s="225" t="s">
        <v>47</v>
      </c>
      <c r="O153" s="8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18" t="s">
        <v>213</v>
      </c>
      <c r="AT153" s="18" t="s">
        <v>198</v>
      </c>
      <c r="AU153" s="18" t="s">
        <v>86</v>
      </c>
      <c r="AY153" s="18" t="s">
        <v>195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8" t="s">
        <v>84</v>
      </c>
      <c r="BK153" s="228">
        <f>ROUND(I153*H153,2)</f>
        <v>0</v>
      </c>
      <c r="BL153" s="18" t="s">
        <v>213</v>
      </c>
      <c r="BM153" s="18" t="s">
        <v>2405</v>
      </c>
    </row>
    <row r="154" s="1" customFormat="1">
      <c r="B154" s="39"/>
      <c r="C154" s="40"/>
      <c r="D154" s="229" t="s">
        <v>204</v>
      </c>
      <c r="E154" s="40"/>
      <c r="F154" s="230" t="s">
        <v>2406</v>
      </c>
      <c r="G154" s="40"/>
      <c r="H154" s="40"/>
      <c r="I154" s="144"/>
      <c r="J154" s="40"/>
      <c r="K154" s="40"/>
      <c r="L154" s="44"/>
      <c r="M154" s="231"/>
      <c r="N154" s="80"/>
      <c r="O154" s="80"/>
      <c r="P154" s="80"/>
      <c r="Q154" s="80"/>
      <c r="R154" s="80"/>
      <c r="S154" s="80"/>
      <c r="T154" s="81"/>
      <c r="AT154" s="18" t="s">
        <v>204</v>
      </c>
      <c r="AU154" s="18" t="s">
        <v>86</v>
      </c>
    </row>
    <row r="155" s="12" customFormat="1">
      <c r="B155" s="235"/>
      <c r="C155" s="236"/>
      <c r="D155" s="229" t="s">
        <v>285</v>
      </c>
      <c r="E155" s="237" t="s">
        <v>19</v>
      </c>
      <c r="F155" s="238" t="s">
        <v>2407</v>
      </c>
      <c r="G155" s="236"/>
      <c r="H155" s="239">
        <v>70.560000000000002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285</v>
      </c>
      <c r="AU155" s="245" t="s">
        <v>86</v>
      </c>
      <c r="AV155" s="12" t="s">
        <v>86</v>
      </c>
      <c r="AW155" s="12" t="s">
        <v>37</v>
      </c>
      <c r="AX155" s="12" t="s">
        <v>84</v>
      </c>
      <c r="AY155" s="245" t="s">
        <v>195</v>
      </c>
    </row>
    <row r="156" s="1" customFormat="1" ht="16.5" customHeight="1">
      <c r="B156" s="39"/>
      <c r="C156" s="217" t="s">
        <v>366</v>
      </c>
      <c r="D156" s="217" t="s">
        <v>198</v>
      </c>
      <c r="E156" s="218" t="s">
        <v>2408</v>
      </c>
      <c r="F156" s="219" t="s">
        <v>2409</v>
      </c>
      <c r="G156" s="220" t="s">
        <v>289</v>
      </c>
      <c r="H156" s="221">
        <v>51.183999999999998</v>
      </c>
      <c r="I156" s="222"/>
      <c r="J156" s="223">
        <f>ROUND(I156*H156,2)</f>
        <v>0</v>
      </c>
      <c r="K156" s="219" t="s">
        <v>208</v>
      </c>
      <c r="L156" s="44"/>
      <c r="M156" s="224" t="s">
        <v>19</v>
      </c>
      <c r="N156" s="225" t="s">
        <v>47</v>
      </c>
      <c r="O156" s="80"/>
      <c r="P156" s="226">
        <f>O156*H156</f>
        <v>0</v>
      </c>
      <c r="Q156" s="226">
        <v>0.00046000000000000001</v>
      </c>
      <c r="R156" s="226">
        <f>Q156*H156</f>
        <v>0.023544639999999999</v>
      </c>
      <c r="S156" s="226">
        <v>0</v>
      </c>
      <c r="T156" s="227">
        <f>S156*H156</f>
        <v>0</v>
      </c>
      <c r="AR156" s="18" t="s">
        <v>213</v>
      </c>
      <c r="AT156" s="18" t="s">
        <v>198</v>
      </c>
      <c r="AU156" s="18" t="s">
        <v>86</v>
      </c>
      <c r="AY156" s="18" t="s">
        <v>195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84</v>
      </c>
      <c r="BK156" s="228">
        <f>ROUND(I156*H156,2)</f>
        <v>0</v>
      </c>
      <c r="BL156" s="18" t="s">
        <v>213</v>
      </c>
      <c r="BM156" s="18" t="s">
        <v>2410</v>
      </c>
    </row>
    <row r="157" s="1" customFormat="1">
      <c r="B157" s="39"/>
      <c r="C157" s="40"/>
      <c r="D157" s="229" t="s">
        <v>204</v>
      </c>
      <c r="E157" s="40"/>
      <c r="F157" s="230" t="s">
        <v>2411</v>
      </c>
      <c r="G157" s="40"/>
      <c r="H157" s="40"/>
      <c r="I157" s="144"/>
      <c r="J157" s="40"/>
      <c r="K157" s="40"/>
      <c r="L157" s="44"/>
      <c r="M157" s="231"/>
      <c r="N157" s="80"/>
      <c r="O157" s="80"/>
      <c r="P157" s="80"/>
      <c r="Q157" s="80"/>
      <c r="R157" s="80"/>
      <c r="S157" s="80"/>
      <c r="T157" s="81"/>
      <c r="AT157" s="18" t="s">
        <v>204</v>
      </c>
      <c r="AU157" s="18" t="s">
        <v>86</v>
      </c>
    </row>
    <row r="158" s="12" customFormat="1">
      <c r="B158" s="235"/>
      <c r="C158" s="236"/>
      <c r="D158" s="229" t="s">
        <v>285</v>
      </c>
      <c r="E158" s="237" t="s">
        <v>19</v>
      </c>
      <c r="F158" s="238" t="s">
        <v>2366</v>
      </c>
      <c r="G158" s="236"/>
      <c r="H158" s="239">
        <v>51.183999999999998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285</v>
      </c>
      <c r="AU158" s="245" t="s">
        <v>86</v>
      </c>
      <c r="AV158" s="12" t="s">
        <v>86</v>
      </c>
      <c r="AW158" s="12" t="s">
        <v>37</v>
      </c>
      <c r="AX158" s="12" t="s">
        <v>84</v>
      </c>
      <c r="AY158" s="245" t="s">
        <v>195</v>
      </c>
    </row>
    <row r="159" s="1" customFormat="1" ht="16.5" customHeight="1">
      <c r="B159" s="39"/>
      <c r="C159" s="217" t="s">
        <v>373</v>
      </c>
      <c r="D159" s="217" t="s">
        <v>198</v>
      </c>
      <c r="E159" s="218" t="s">
        <v>2412</v>
      </c>
      <c r="F159" s="219" t="s">
        <v>2413</v>
      </c>
      <c r="G159" s="220" t="s">
        <v>289</v>
      </c>
      <c r="H159" s="221">
        <v>51.183999999999998</v>
      </c>
      <c r="I159" s="222"/>
      <c r="J159" s="223">
        <f>ROUND(I159*H159,2)</f>
        <v>0</v>
      </c>
      <c r="K159" s="219" t="s">
        <v>208</v>
      </c>
      <c r="L159" s="44"/>
      <c r="M159" s="224" t="s">
        <v>19</v>
      </c>
      <c r="N159" s="225" t="s">
        <v>47</v>
      </c>
      <c r="O159" s="8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18" t="s">
        <v>213</v>
      </c>
      <c r="AT159" s="18" t="s">
        <v>198</v>
      </c>
      <c r="AU159" s="18" t="s">
        <v>86</v>
      </c>
      <c r="AY159" s="18" t="s">
        <v>195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84</v>
      </c>
      <c r="BK159" s="228">
        <f>ROUND(I159*H159,2)</f>
        <v>0</v>
      </c>
      <c r="BL159" s="18" t="s">
        <v>213</v>
      </c>
      <c r="BM159" s="18" t="s">
        <v>2414</v>
      </c>
    </row>
    <row r="160" s="1" customFormat="1">
      <c r="B160" s="39"/>
      <c r="C160" s="40"/>
      <c r="D160" s="229" t="s">
        <v>204</v>
      </c>
      <c r="E160" s="40"/>
      <c r="F160" s="230" t="s">
        <v>2415</v>
      </c>
      <c r="G160" s="40"/>
      <c r="H160" s="40"/>
      <c r="I160" s="144"/>
      <c r="J160" s="40"/>
      <c r="K160" s="40"/>
      <c r="L160" s="44"/>
      <c r="M160" s="231"/>
      <c r="N160" s="80"/>
      <c r="O160" s="80"/>
      <c r="P160" s="80"/>
      <c r="Q160" s="80"/>
      <c r="R160" s="80"/>
      <c r="S160" s="80"/>
      <c r="T160" s="81"/>
      <c r="AT160" s="18" t="s">
        <v>204</v>
      </c>
      <c r="AU160" s="18" t="s">
        <v>86</v>
      </c>
    </row>
    <row r="161" s="12" customFormat="1">
      <c r="B161" s="235"/>
      <c r="C161" s="236"/>
      <c r="D161" s="229" t="s">
        <v>285</v>
      </c>
      <c r="E161" s="237" t="s">
        <v>19</v>
      </c>
      <c r="F161" s="238" t="s">
        <v>2416</v>
      </c>
      <c r="G161" s="236"/>
      <c r="H161" s="239">
        <v>51.183999999999998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285</v>
      </c>
      <c r="AU161" s="245" t="s">
        <v>86</v>
      </c>
      <c r="AV161" s="12" t="s">
        <v>86</v>
      </c>
      <c r="AW161" s="12" t="s">
        <v>37</v>
      </c>
      <c r="AX161" s="12" t="s">
        <v>84</v>
      </c>
      <c r="AY161" s="245" t="s">
        <v>195</v>
      </c>
    </row>
    <row r="162" s="1" customFormat="1" ht="16.5" customHeight="1">
      <c r="B162" s="39"/>
      <c r="C162" s="217" t="s">
        <v>381</v>
      </c>
      <c r="D162" s="217" t="s">
        <v>198</v>
      </c>
      <c r="E162" s="218" t="s">
        <v>1996</v>
      </c>
      <c r="F162" s="219" t="s">
        <v>1997</v>
      </c>
      <c r="G162" s="220" t="s">
        <v>289</v>
      </c>
      <c r="H162" s="221">
        <v>148.364</v>
      </c>
      <c r="I162" s="222"/>
      <c r="J162" s="223">
        <f>ROUND(I162*H162,2)</f>
        <v>0</v>
      </c>
      <c r="K162" s="219" t="s">
        <v>208</v>
      </c>
      <c r="L162" s="44"/>
      <c r="M162" s="224" t="s">
        <v>19</v>
      </c>
      <c r="N162" s="225" t="s">
        <v>47</v>
      </c>
      <c r="O162" s="8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AR162" s="18" t="s">
        <v>213</v>
      </c>
      <c r="AT162" s="18" t="s">
        <v>198</v>
      </c>
      <c r="AU162" s="18" t="s">
        <v>86</v>
      </c>
      <c r="AY162" s="18" t="s">
        <v>195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8" t="s">
        <v>84</v>
      </c>
      <c r="BK162" s="228">
        <f>ROUND(I162*H162,2)</f>
        <v>0</v>
      </c>
      <c r="BL162" s="18" t="s">
        <v>213</v>
      </c>
      <c r="BM162" s="18" t="s">
        <v>2417</v>
      </c>
    </row>
    <row r="163" s="1" customFormat="1">
      <c r="B163" s="39"/>
      <c r="C163" s="40"/>
      <c r="D163" s="229" t="s">
        <v>204</v>
      </c>
      <c r="E163" s="40"/>
      <c r="F163" s="230" t="s">
        <v>1999</v>
      </c>
      <c r="G163" s="40"/>
      <c r="H163" s="40"/>
      <c r="I163" s="144"/>
      <c r="J163" s="40"/>
      <c r="K163" s="40"/>
      <c r="L163" s="44"/>
      <c r="M163" s="231"/>
      <c r="N163" s="80"/>
      <c r="O163" s="80"/>
      <c r="P163" s="80"/>
      <c r="Q163" s="80"/>
      <c r="R163" s="80"/>
      <c r="S163" s="80"/>
      <c r="T163" s="81"/>
      <c r="AT163" s="18" t="s">
        <v>204</v>
      </c>
      <c r="AU163" s="18" t="s">
        <v>86</v>
      </c>
    </row>
    <row r="164" s="12" customFormat="1">
      <c r="B164" s="235"/>
      <c r="C164" s="236"/>
      <c r="D164" s="229" t="s">
        <v>285</v>
      </c>
      <c r="E164" s="237" t="s">
        <v>19</v>
      </c>
      <c r="F164" s="238" t="s">
        <v>2418</v>
      </c>
      <c r="G164" s="236"/>
      <c r="H164" s="239">
        <v>148.364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285</v>
      </c>
      <c r="AU164" s="245" t="s">
        <v>86</v>
      </c>
      <c r="AV164" s="12" t="s">
        <v>86</v>
      </c>
      <c r="AW164" s="12" t="s">
        <v>37</v>
      </c>
      <c r="AX164" s="12" t="s">
        <v>84</v>
      </c>
      <c r="AY164" s="245" t="s">
        <v>195</v>
      </c>
    </row>
    <row r="165" s="1" customFormat="1" ht="16.5" customHeight="1">
      <c r="B165" s="39"/>
      <c r="C165" s="217" t="s">
        <v>387</v>
      </c>
      <c r="D165" s="217" t="s">
        <v>198</v>
      </c>
      <c r="E165" s="218" t="s">
        <v>2002</v>
      </c>
      <c r="F165" s="219" t="s">
        <v>2003</v>
      </c>
      <c r="G165" s="220" t="s">
        <v>289</v>
      </c>
      <c r="H165" s="221">
        <v>113.967</v>
      </c>
      <c r="I165" s="222"/>
      <c r="J165" s="223">
        <f>ROUND(I165*H165,2)</f>
        <v>0</v>
      </c>
      <c r="K165" s="219" t="s">
        <v>208</v>
      </c>
      <c r="L165" s="44"/>
      <c r="M165" s="224" t="s">
        <v>19</v>
      </c>
      <c r="N165" s="225" t="s">
        <v>47</v>
      </c>
      <c r="O165" s="8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AR165" s="18" t="s">
        <v>213</v>
      </c>
      <c r="AT165" s="18" t="s">
        <v>198</v>
      </c>
      <c r="AU165" s="18" t="s">
        <v>86</v>
      </c>
      <c r="AY165" s="18" t="s">
        <v>195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84</v>
      </c>
      <c r="BK165" s="228">
        <f>ROUND(I165*H165,2)</f>
        <v>0</v>
      </c>
      <c r="BL165" s="18" t="s">
        <v>213</v>
      </c>
      <c r="BM165" s="18" t="s">
        <v>2419</v>
      </c>
    </row>
    <row r="166" s="1" customFormat="1">
      <c r="B166" s="39"/>
      <c r="C166" s="40"/>
      <c r="D166" s="229" t="s">
        <v>204</v>
      </c>
      <c r="E166" s="40"/>
      <c r="F166" s="230" t="s">
        <v>2005</v>
      </c>
      <c r="G166" s="40"/>
      <c r="H166" s="40"/>
      <c r="I166" s="144"/>
      <c r="J166" s="40"/>
      <c r="K166" s="40"/>
      <c r="L166" s="44"/>
      <c r="M166" s="231"/>
      <c r="N166" s="80"/>
      <c r="O166" s="80"/>
      <c r="P166" s="80"/>
      <c r="Q166" s="80"/>
      <c r="R166" s="80"/>
      <c r="S166" s="80"/>
      <c r="T166" s="81"/>
      <c r="AT166" s="18" t="s">
        <v>204</v>
      </c>
      <c r="AU166" s="18" t="s">
        <v>86</v>
      </c>
    </row>
    <row r="167" s="14" customFormat="1">
      <c r="B167" s="257"/>
      <c r="C167" s="258"/>
      <c r="D167" s="229" t="s">
        <v>285</v>
      </c>
      <c r="E167" s="259" t="s">
        <v>19</v>
      </c>
      <c r="F167" s="260" t="s">
        <v>2006</v>
      </c>
      <c r="G167" s="258"/>
      <c r="H167" s="259" t="s">
        <v>19</v>
      </c>
      <c r="I167" s="261"/>
      <c r="J167" s="258"/>
      <c r="K167" s="258"/>
      <c r="L167" s="262"/>
      <c r="M167" s="263"/>
      <c r="N167" s="264"/>
      <c r="O167" s="264"/>
      <c r="P167" s="264"/>
      <c r="Q167" s="264"/>
      <c r="R167" s="264"/>
      <c r="S167" s="264"/>
      <c r="T167" s="265"/>
      <c r="AT167" s="266" t="s">
        <v>285</v>
      </c>
      <c r="AU167" s="266" t="s">
        <v>86</v>
      </c>
      <c r="AV167" s="14" t="s">
        <v>84</v>
      </c>
      <c r="AW167" s="14" t="s">
        <v>37</v>
      </c>
      <c r="AX167" s="14" t="s">
        <v>76</v>
      </c>
      <c r="AY167" s="266" t="s">
        <v>195</v>
      </c>
    </row>
    <row r="168" s="12" customFormat="1">
      <c r="B168" s="235"/>
      <c r="C168" s="236"/>
      <c r="D168" s="229" t="s">
        <v>285</v>
      </c>
      <c r="E168" s="237" t="s">
        <v>19</v>
      </c>
      <c r="F168" s="238" t="s">
        <v>2420</v>
      </c>
      <c r="G168" s="236"/>
      <c r="H168" s="239">
        <v>29.448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285</v>
      </c>
      <c r="AU168" s="245" t="s">
        <v>86</v>
      </c>
      <c r="AV168" s="12" t="s">
        <v>86</v>
      </c>
      <c r="AW168" s="12" t="s">
        <v>37</v>
      </c>
      <c r="AX168" s="12" t="s">
        <v>76</v>
      </c>
      <c r="AY168" s="245" t="s">
        <v>195</v>
      </c>
    </row>
    <row r="169" s="12" customFormat="1">
      <c r="B169" s="235"/>
      <c r="C169" s="236"/>
      <c r="D169" s="229" t="s">
        <v>285</v>
      </c>
      <c r="E169" s="237" t="s">
        <v>19</v>
      </c>
      <c r="F169" s="238" t="s">
        <v>2421</v>
      </c>
      <c r="G169" s="236"/>
      <c r="H169" s="239">
        <v>4.4039999999999999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285</v>
      </c>
      <c r="AU169" s="245" t="s">
        <v>86</v>
      </c>
      <c r="AV169" s="12" t="s">
        <v>86</v>
      </c>
      <c r="AW169" s="12" t="s">
        <v>37</v>
      </c>
      <c r="AX169" s="12" t="s">
        <v>76</v>
      </c>
      <c r="AY169" s="245" t="s">
        <v>195</v>
      </c>
    </row>
    <row r="170" s="12" customFormat="1">
      <c r="B170" s="235"/>
      <c r="C170" s="236"/>
      <c r="D170" s="229" t="s">
        <v>285</v>
      </c>
      <c r="E170" s="237" t="s">
        <v>19</v>
      </c>
      <c r="F170" s="238" t="s">
        <v>2422</v>
      </c>
      <c r="G170" s="236"/>
      <c r="H170" s="239">
        <v>80.114999999999995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285</v>
      </c>
      <c r="AU170" s="245" t="s">
        <v>86</v>
      </c>
      <c r="AV170" s="12" t="s">
        <v>86</v>
      </c>
      <c r="AW170" s="12" t="s">
        <v>37</v>
      </c>
      <c r="AX170" s="12" t="s">
        <v>76</v>
      </c>
      <c r="AY170" s="245" t="s">
        <v>195</v>
      </c>
    </row>
    <row r="171" s="13" customFormat="1">
      <c r="B171" s="246"/>
      <c r="C171" s="247"/>
      <c r="D171" s="229" t="s">
        <v>285</v>
      </c>
      <c r="E171" s="248" t="s">
        <v>19</v>
      </c>
      <c r="F171" s="249" t="s">
        <v>294</v>
      </c>
      <c r="G171" s="247"/>
      <c r="H171" s="250">
        <v>113.967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AT171" s="256" t="s">
        <v>285</v>
      </c>
      <c r="AU171" s="256" t="s">
        <v>86</v>
      </c>
      <c r="AV171" s="13" t="s">
        <v>213</v>
      </c>
      <c r="AW171" s="13" t="s">
        <v>37</v>
      </c>
      <c r="AX171" s="13" t="s">
        <v>84</v>
      </c>
      <c r="AY171" s="256" t="s">
        <v>195</v>
      </c>
    </row>
    <row r="172" s="1" customFormat="1" ht="22.5" customHeight="1">
      <c r="B172" s="39"/>
      <c r="C172" s="217" t="s">
        <v>7</v>
      </c>
      <c r="D172" s="217" t="s">
        <v>198</v>
      </c>
      <c r="E172" s="218" t="s">
        <v>481</v>
      </c>
      <c r="F172" s="219" t="s">
        <v>484</v>
      </c>
      <c r="G172" s="220" t="s">
        <v>289</v>
      </c>
      <c r="H172" s="221">
        <v>148.364</v>
      </c>
      <c r="I172" s="222"/>
      <c r="J172" s="223">
        <f>ROUND(I172*H172,2)</f>
        <v>0</v>
      </c>
      <c r="K172" s="219" t="s">
        <v>19</v>
      </c>
      <c r="L172" s="44"/>
      <c r="M172" s="224" t="s">
        <v>19</v>
      </c>
      <c r="N172" s="225" t="s">
        <v>47</v>
      </c>
      <c r="O172" s="80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AR172" s="18" t="s">
        <v>213</v>
      </c>
      <c r="AT172" s="18" t="s">
        <v>198</v>
      </c>
      <c r="AU172" s="18" t="s">
        <v>86</v>
      </c>
      <c r="AY172" s="18" t="s">
        <v>195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84</v>
      </c>
      <c r="BK172" s="228">
        <f>ROUND(I172*H172,2)</f>
        <v>0</v>
      </c>
      <c r="BL172" s="18" t="s">
        <v>213</v>
      </c>
      <c r="BM172" s="18" t="s">
        <v>2423</v>
      </c>
    </row>
    <row r="173" s="1" customFormat="1">
      <c r="B173" s="39"/>
      <c r="C173" s="40"/>
      <c r="D173" s="229" t="s">
        <v>204</v>
      </c>
      <c r="E173" s="40"/>
      <c r="F173" s="230" t="s">
        <v>484</v>
      </c>
      <c r="G173" s="40"/>
      <c r="H173" s="40"/>
      <c r="I173" s="144"/>
      <c r="J173" s="40"/>
      <c r="K173" s="40"/>
      <c r="L173" s="44"/>
      <c r="M173" s="231"/>
      <c r="N173" s="80"/>
      <c r="O173" s="80"/>
      <c r="P173" s="80"/>
      <c r="Q173" s="80"/>
      <c r="R173" s="80"/>
      <c r="S173" s="80"/>
      <c r="T173" s="81"/>
      <c r="AT173" s="18" t="s">
        <v>204</v>
      </c>
      <c r="AU173" s="18" t="s">
        <v>86</v>
      </c>
    </row>
    <row r="174" s="12" customFormat="1">
      <c r="B174" s="235"/>
      <c r="C174" s="236"/>
      <c r="D174" s="229" t="s">
        <v>285</v>
      </c>
      <c r="E174" s="237" t="s">
        <v>19</v>
      </c>
      <c r="F174" s="238" t="s">
        <v>2424</v>
      </c>
      <c r="G174" s="236"/>
      <c r="H174" s="239">
        <v>148.364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285</v>
      </c>
      <c r="AU174" s="245" t="s">
        <v>86</v>
      </c>
      <c r="AV174" s="12" t="s">
        <v>86</v>
      </c>
      <c r="AW174" s="12" t="s">
        <v>37</v>
      </c>
      <c r="AX174" s="12" t="s">
        <v>84</v>
      </c>
      <c r="AY174" s="245" t="s">
        <v>195</v>
      </c>
    </row>
    <row r="175" s="1" customFormat="1" ht="16.5" customHeight="1">
      <c r="B175" s="39"/>
      <c r="C175" s="217" t="s">
        <v>398</v>
      </c>
      <c r="D175" s="217" t="s">
        <v>198</v>
      </c>
      <c r="E175" s="218" t="s">
        <v>2013</v>
      </c>
      <c r="F175" s="219" t="s">
        <v>2014</v>
      </c>
      <c r="G175" s="220" t="s">
        <v>289</v>
      </c>
      <c r="H175" s="221">
        <v>113.967</v>
      </c>
      <c r="I175" s="222"/>
      <c r="J175" s="223">
        <f>ROUND(I175*H175,2)</f>
        <v>0</v>
      </c>
      <c r="K175" s="219" t="s">
        <v>208</v>
      </c>
      <c r="L175" s="44"/>
      <c r="M175" s="224" t="s">
        <v>19</v>
      </c>
      <c r="N175" s="225" t="s">
        <v>47</v>
      </c>
      <c r="O175" s="8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AR175" s="18" t="s">
        <v>213</v>
      </c>
      <c r="AT175" s="18" t="s">
        <v>198</v>
      </c>
      <c r="AU175" s="18" t="s">
        <v>86</v>
      </c>
      <c r="AY175" s="18" t="s">
        <v>195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8" t="s">
        <v>84</v>
      </c>
      <c r="BK175" s="228">
        <f>ROUND(I175*H175,2)</f>
        <v>0</v>
      </c>
      <c r="BL175" s="18" t="s">
        <v>213</v>
      </c>
      <c r="BM175" s="18" t="s">
        <v>2425</v>
      </c>
    </row>
    <row r="176" s="1" customFormat="1">
      <c r="B176" s="39"/>
      <c r="C176" s="40"/>
      <c r="D176" s="229" t="s">
        <v>204</v>
      </c>
      <c r="E176" s="40"/>
      <c r="F176" s="230" t="s">
        <v>2016</v>
      </c>
      <c r="G176" s="40"/>
      <c r="H176" s="40"/>
      <c r="I176" s="144"/>
      <c r="J176" s="40"/>
      <c r="K176" s="40"/>
      <c r="L176" s="44"/>
      <c r="M176" s="231"/>
      <c r="N176" s="80"/>
      <c r="O176" s="80"/>
      <c r="P176" s="80"/>
      <c r="Q176" s="80"/>
      <c r="R176" s="80"/>
      <c r="S176" s="80"/>
      <c r="T176" s="81"/>
      <c r="AT176" s="18" t="s">
        <v>204</v>
      </c>
      <c r="AU176" s="18" t="s">
        <v>86</v>
      </c>
    </row>
    <row r="177" s="14" customFormat="1">
      <c r="B177" s="257"/>
      <c r="C177" s="258"/>
      <c r="D177" s="229" t="s">
        <v>285</v>
      </c>
      <c r="E177" s="259" t="s">
        <v>19</v>
      </c>
      <c r="F177" s="260" t="s">
        <v>2006</v>
      </c>
      <c r="G177" s="258"/>
      <c r="H177" s="259" t="s">
        <v>19</v>
      </c>
      <c r="I177" s="261"/>
      <c r="J177" s="258"/>
      <c r="K177" s="258"/>
      <c r="L177" s="262"/>
      <c r="M177" s="263"/>
      <c r="N177" s="264"/>
      <c r="O177" s="264"/>
      <c r="P177" s="264"/>
      <c r="Q177" s="264"/>
      <c r="R177" s="264"/>
      <c r="S177" s="264"/>
      <c r="T177" s="265"/>
      <c r="AT177" s="266" t="s">
        <v>285</v>
      </c>
      <c r="AU177" s="266" t="s">
        <v>86</v>
      </c>
      <c r="AV177" s="14" t="s">
        <v>84</v>
      </c>
      <c r="AW177" s="14" t="s">
        <v>37</v>
      </c>
      <c r="AX177" s="14" t="s">
        <v>76</v>
      </c>
      <c r="AY177" s="266" t="s">
        <v>195</v>
      </c>
    </row>
    <row r="178" s="12" customFormat="1">
      <c r="B178" s="235"/>
      <c r="C178" s="236"/>
      <c r="D178" s="229" t="s">
        <v>285</v>
      </c>
      <c r="E178" s="237" t="s">
        <v>19</v>
      </c>
      <c r="F178" s="238" t="s">
        <v>2420</v>
      </c>
      <c r="G178" s="236"/>
      <c r="H178" s="239">
        <v>29.448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285</v>
      </c>
      <c r="AU178" s="245" t="s">
        <v>86</v>
      </c>
      <c r="AV178" s="12" t="s">
        <v>86</v>
      </c>
      <c r="AW178" s="12" t="s">
        <v>37</v>
      </c>
      <c r="AX178" s="12" t="s">
        <v>76</v>
      </c>
      <c r="AY178" s="245" t="s">
        <v>195</v>
      </c>
    </row>
    <row r="179" s="12" customFormat="1">
      <c r="B179" s="235"/>
      <c r="C179" s="236"/>
      <c r="D179" s="229" t="s">
        <v>285</v>
      </c>
      <c r="E179" s="237" t="s">
        <v>19</v>
      </c>
      <c r="F179" s="238" t="s">
        <v>2421</v>
      </c>
      <c r="G179" s="236"/>
      <c r="H179" s="239">
        <v>4.4039999999999999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285</v>
      </c>
      <c r="AU179" s="245" t="s">
        <v>86</v>
      </c>
      <c r="AV179" s="12" t="s">
        <v>86</v>
      </c>
      <c r="AW179" s="12" t="s">
        <v>37</v>
      </c>
      <c r="AX179" s="12" t="s">
        <v>76</v>
      </c>
      <c r="AY179" s="245" t="s">
        <v>195</v>
      </c>
    </row>
    <row r="180" s="12" customFormat="1">
      <c r="B180" s="235"/>
      <c r="C180" s="236"/>
      <c r="D180" s="229" t="s">
        <v>285</v>
      </c>
      <c r="E180" s="237" t="s">
        <v>19</v>
      </c>
      <c r="F180" s="238" t="s">
        <v>2422</v>
      </c>
      <c r="G180" s="236"/>
      <c r="H180" s="239">
        <v>80.114999999999995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285</v>
      </c>
      <c r="AU180" s="245" t="s">
        <v>86</v>
      </c>
      <c r="AV180" s="12" t="s">
        <v>86</v>
      </c>
      <c r="AW180" s="12" t="s">
        <v>37</v>
      </c>
      <c r="AX180" s="12" t="s">
        <v>76</v>
      </c>
      <c r="AY180" s="245" t="s">
        <v>195</v>
      </c>
    </row>
    <row r="181" s="13" customFormat="1">
      <c r="B181" s="246"/>
      <c r="C181" s="247"/>
      <c r="D181" s="229" t="s">
        <v>285</v>
      </c>
      <c r="E181" s="248" t="s">
        <v>19</v>
      </c>
      <c r="F181" s="249" t="s">
        <v>294</v>
      </c>
      <c r="G181" s="247"/>
      <c r="H181" s="250">
        <v>113.967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285</v>
      </c>
      <c r="AU181" s="256" t="s">
        <v>86</v>
      </c>
      <c r="AV181" s="13" t="s">
        <v>213</v>
      </c>
      <c r="AW181" s="13" t="s">
        <v>37</v>
      </c>
      <c r="AX181" s="13" t="s">
        <v>84</v>
      </c>
      <c r="AY181" s="256" t="s">
        <v>195</v>
      </c>
    </row>
    <row r="182" s="1" customFormat="1" ht="16.5" customHeight="1">
      <c r="B182" s="39"/>
      <c r="C182" s="217" t="s">
        <v>406</v>
      </c>
      <c r="D182" s="217" t="s">
        <v>198</v>
      </c>
      <c r="E182" s="218" t="s">
        <v>330</v>
      </c>
      <c r="F182" s="219" t="s">
        <v>331</v>
      </c>
      <c r="G182" s="220" t="s">
        <v>289</v>
      </c>
      <c r="H182" s="221">
        <v>148.364</v>
      </c>
      <c r="I182" s="222"/>
      <c r="J182" s="223">
        <f>ROUND(I182*H182,2)</f>
        <v>0</v>
      </c>
      <c r="K182" s="219" t="s">
        <v>208</v>
      </c>
      <c r="L182" s="44"/>
      <c r="M182" s="224" t="s">
        <v>19</v>
      </c>
      <c r="N182" s="225" t="s">
        <v>47</v>
      </c>
      <c r="O182" s="8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AR182" s="18" t="s">
        <v>213</v>
      </c>
      <c r="AT182" s="18" t="s">
        <v>198</v>
      </c>
      <c r="AU182" s="18" t="s">
        <v>86</v>
      </c>
      <c r="AY182" s="18" t="s">
        <v>195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8" t="s">
        <v>84</v>
      </c>
      <c r="BK182" s="228">
        <f>ROUND(I182*H182,2)</f>
        <v>0</v>
      </c>
      <c r="BL182" s="18" t="s">
        <v>213</v>
      </c>
      <c r="BM182" s="18" t="s">
        <v>2426</v>
      </c>
    </row>
    <row r="183" s="1" customFormat="1">
      <c r="B183" s="39"/>
      <c r="C183" s="40"/>
      <c r="D183" s="229" t="s">
        <v>204</v>
      </c>
      <c r="E183" s="40"/>
      <c r="F183" s="230" t="s">
        <v>331</v>
      </c>
      <c r="G183" s="40"/>
      <c r="H183" s="40"/>
      <c r="I183" s="144"/>
      <c r="J183" s="40"/>
      <c r="K183" s="40"/>
      <c r="L183" s="44"/>
      <c r="M183" s="231"/>
      <c r="N183" s="80"/>
      <c r="O183" s="80"/>
      <c r="P183" s="80"/>
      <c r="Q183" s="80"/>
      <c r="R183" s="80"/>
      <c r="S183" s="80"/>
      <c r="T183" s="81"/>
      <c r="AT183" s="18" t="s">
        <v>204</v>
      </c>
      <c r="AU183" s="18" t="s">
        <v>86</v>
      </c>
    </row>
    <row r="184" s="12" customFormat="1">
      <c r="B184" s="235"/>
      <c r="C184" s="236"/>
      <c r="D184" s="229" t="s">
        <v>285</v>
      </c>
      <c r="E184" s="237" t="s">
        <v>19</v>
      </c>
      <c r="F184" s="238" t="s">
        <v>2427</v>
      </c>
      <c r="G184" s="236"/>
      <c r="H184" s="239">
        <v>148.364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285</v>
      </c>
      <c r="AU184" s="245" t="s">
        <v>86</v>
      </c>
      <c r="AV184" s="12" t="s">
        <v>86</v>
      </c>
      <c r="AW184" s="12" t="s">
        <v>37</v>
      </c>
      <c r="AX184" s="12" t="s">
        <v>84</v>
      </c>
      <c r="AY184" s="245" t="s">
        <v>195</v>
      </c>
    </row>
    <row r="185" s="1" customFormat="1" ht="16.5" customHeight="1">
      <c r="B185" s="39"/>
      <c r="C185" s="217" t="s">
        <v>412</v>
      </c>
      <c r="D185" s="217" t="s">
        <v>198</v>
      </c>
      <c r="E185" s="218" t="s">
        <v>334</v>
      </c>
      <c r="F185" s="219" t="s">
        <v>335</v>
      </c>
      <c r="G185" s="220" t="s">
        <v>336</v>
      </c>
      <c r="H185" s="221">
        <v>345.06900000000002</v>
      </c>
      <c r="I185" s="222"/>
      <c r="J185" s="223">
        <f>ROUND(I185*H185,2)</f>
        <v>0</v>
      </c>
      <c r="K185" s="219" t="s">
        <v>208</v>
      </c>
      <c r="L185" s="44"/>
      <c r="M185" s="224" t="s">
        <v>19</v>
      </c>
      <c r="N185" s="225" t="s">
        <v>47</v>
      </c>
      <c r="O185" s="8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AR185" s="18" t="s">
        <v>213</v>
      </c>
      <c r="AT185" s="18" t="s">
        <v>198</v>
      </c>
      <c r="AU185" s="18" t="s">
        <v>86</v>
      </c>
      <c r="AY185" s="18" t="s">
        <v>195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8" t="s">
        <v>84</v>
      </c>
      <c r="BK185" s="228">
        <f>ROUND(I185*H185,2)</f>
        <v>0</v>
      </c>
      <c r="BL185" s="18" t="s">
        <v>213</v>
      </c>
      <c r="BM185" s="18" t="s">
        <v>2428</v>
      </c>
    </row>
    <row r="186" s="1" customFormat="1">
      <c r="B186" s="39"/>
      <c r="C186" s="40"/>
      <c r="D186" s="229" t="s">
        <v>204</v>
      </c>
      <c r="E186" s="40"/>
      <c r="F186" s="230" t="s">
        <v>338</v>
      </c>
      <c r="G186" s="40"/>
      <c r="H186" s="40"/>
      <c r="I186" s="144"/>
      <c r="J186" s="40"/>
      <c r="K186" s="40"/>
      <c r="L186" s="44"/>
      <c r="M186" s="231"/>
      <c r="N186" s="80"/>
      <c r="O186" s="80"/>
      <c r="P186" s="80"/>
      <c r="Q186" s="80"/>
      <c r="R186" s="80"/>
      <c r="S186" s="80"/>
      <c r="T186" s="81"/>
      <c r="AT186" s="18" t="s">
        <v>204</v>
      </c>
      <c r="AU186" s="18" t="s">
        <v>86</v>
      </c>
    </row>
    <row r="187" s="12" customFormat="1">
      <c r="B187" s="235"/>
      <c r="C187" s="236"/>
      <c r="D187" s="229" t="s">
        <v>285</v>
      </c>
      <c r="E187" s="237" t="s">
        <v>19</v>
      </c>
      <c r="F187" s="238" t="s">
        <v>2424</v>
      </c>
      <c r="G187" s="236"/>
      <c r="H187" s="239">
        <v>148.364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285</v>
      </c>
      <c r="AU187" s="245" t="s">
        <v>86</v>
      </c>
      <c r="AV187" s="12" t="s">
        <v>86</v>
      </c>
      <c r="AW187" s="12" t="s">
        <v>37</v>
      </c>
      <c r="AX187" s="12" t="s">
        <v>76</v>
      </c>
      <c r="AY187" s="245" t="s">
        <v>195</v>
      </c>
    </row>
    <row r="188" s="12" customFormat="1">
      <c r="B188" s="235"/>
      <c r="C188" s="236"/>
      <c r="D188" s="229" t="s">
        <v>285</v>
      </c>
      <c r="E188" s="237" t="s">
        <v>19</v>
      </c>
      <c r="F188" s="238" t="s">
        <v>2429</v>
      </c>
      <c r="G188" s="236"/>
      <c r="H188" s="239">
        <v>345.06900000000002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285</v>
      </c>
      <c r="AU188" s="245" t="s">
        <v>86</v>
      </c>
      <c r="AV188" s="12" t="s">
        <v>86</v>
      </c>
      <c r="AW188" s="12" t="s">
        <v>37</v>
      </c>
      <c r="AX188" s="12" t="s">
        <v>84</v>
      </c>
      <c r="AY188" s="245" t="s">
        <v>195</v>
      </c>
    </row>
    <row r="189" s="1" customFormat="1" ht="16.5" customHeight="1">
      <c r="B189" s="39"/>
      <c r="C189" s="217" t="s">
        <v>544</v>
      </c>
      <c r="D189" s="217" t="s">
        <v>198</v>
      </c>
      <c r="E189" s="218" t="s">
        <v>1193</v>
      </c>
      <c r="F189" s="219" t="s">
        <v>1194</v>
      </c>
      <c r="G189" s="220" t="s">
        <v>289</v>
      </c>
      <c r="H189" s="221">
        <v>80.114999999999995</v>
      </c>
      <c r="I189" s="222"/>
      <c r="J189" s="223">
        <f>ROUND(I189*H189,2)</f>
        <v>0</v>
      </c>
      <c r="K189" s="219" t="s">
        <v>208</v>
      </c>
      <c r="L189" s="44"/>
      <c r="M189" s="224" t="s">
        <v>19</v>
      </c>
      <c r="N189" s="225" t="s">
        <v>47</v>
      </c>
      <c r="O189" s="8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AR189" s="18" t="s">
        <v>213</v>
      </c>
      <c r="AT189" s="18" t="s">
        <v>198</v>
      </c>
      <c r="AU189" s="18" t="s">
        <v>86</v>
      </c>
      <c r="AY189" s="18" t="s">
        <v>195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8" t="s">
        <v>84</v>
      </c>
      <c r="BK189" s="228">
        <f>ROUND(I189*H189,2)</f>
        <v>0</v>
      </c>
      <c r="BL189" s="18" t="s">
        <v>213</v>
      </c>
      <c r="BM189" s="18" t="s">
        <v>2430</v>
      </c>
    </row>
    <row r="190" s="1" customFormat="1">
      <c r="B190" s="39"/>
      <c r="C190" s="40"/>
      <c r="D190" s="229" t="s">
        <v>204</v>
      </c>
      <c r="E190" s="40"/>
      <c r="F190" s="230" t="s">
        <v>1196</v>
      </c>
      <c r="G190" s="40"/>
      <c r="H190" s="40"/>
      <c r="I190" s="144"/>
      <c r="J190" s="40"/>
      <c r="K190" s="40"/>
      <c r="L190" s="44"/>
      <c r="M190" s="231"/>
      <c r="N190" s="80"/>
      <c r="O190" s="80"/>
      <c r="P190" s="80"/>
      <c r="Q190" s="80"/>
      <c r="R190" s="80"/>
      <c r="S190" s="80"/>
      <c r="T190" s="81"/>
      <c r="AT190" s="18" t="s">
        <v>204</v>
      </c>
      <c r="AU190" s="18" t="s">
        <v>86</v>
      </c>
    </row>
    <row r="191" s="12" customFormat="1">
      <c r="B191" s="235"/>
      <c r="C191" s="236"/>
      <c r="D191" s="229" t="s">
        <v>285</v>
      </c>
      <c r="E191" s="237" t="s">
        <v>19</v>
      </c>
      <c r="F191" s="238" t="s">
        <v>2424</v>
      </c>
      <c r="G191" s="236"/>
      <c r="H191" s="239">
        <v>148.364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285</v>
      </c>
      <c r="AU191" s="245" t="s">
        <v>86</v>
      </c>
      <c r="AV191" s="12" t="s">
        <v>86</v>
      </c>
      <c r="AW191" s="12" t="s">
        <v>37</v>
      </c>
      <c r="AX191" s="12" t="s">
        <v>76</v>
      </c>
      <c r="AY191" s="245" t="s">
        <v>195</v>
      </c>
    </row>
    <row r="192" s="14" customFormat="1">
      <c r="B192" s="257"/>
      <c r="C192" s="258"/>
      <c r="D192" s="229" t="s">
        <v>285</v>
      </c>
      <c r="E192" s="259" t="s">
        <v>19</v>
      </c>
      <c r="F192" s="260" t="s">
        <v>2022</v>
      </c>
      <c r="G192" s="258"/>
      <c r="H192" s="259" t="s">
        <v>19</v>
      </c>
      <c r="I192" s="261"/>
      <c r="J192" s="258"/>
      <c r="K192" s="258"/>
      <c r="L192" s="262"/>
      <c r="M192" s="263"/>
      <c r="N192" s="264"/>
      <c r="O192" s="264"/>
      <c r="P192" s="264"/>
      <c r="Q192" s="264"/>
      <c r="R192" s="264"/>
      <c r="S192" s="264"/>
      <c r="T192" s="265"/>
      <c r="AT192" s="266" t="s">
        <v>285</v>
      </c>
      <c r="AU192" s="266" t="s">
        <v>86</v>
      </c>
      <c r="AV192" s="14" t="s">
        <v>84</v>
      </c>
      <c r="AW192" s="14" t="s">
        <v>37</v>
      </c>
      <c r="AX192" s="14" t="s">
        <v>76</v>
      </c>
      <c r="AY192" s="266" t="s">
        <v>195</v>
      </c>
    </row>
    <row r="193" s="12" customFormat="1">
      <c r="B193" s="235"/>
      <c r="C193" s="236"/>
      <c r="D193" s="229" t="s">
        <v>285</v>
      </c>
      <c r="E193" s="237" t="s">
        <v>19</v>
      </c>
      <c r="F193" s="238" t="s">
        <v>2431</v>
      </c>
      <c r="G193" s="236"/>
      <c r="H193" s="239">
        <v>-29.448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285</v>
      </c>
      <c r="AU193" s="245" t="s">
        <v>86</v>
      </c>
      <c r="AV193" s="12" t="s">
        <v>86</v>
      </c>
      <c r="AW193" s="12" t="s">
        <v>37</v>
      </c>
      <c r="AX193" s="12" t="s">
        <v>76</v>
      </c>
      <c r="AY193" s="245" t="s">
        <v>195</v>
      </c>
    </row>
    <row r="194" s="12" customFormat="1">
      <c r="B194" s="235"/>
      <c r="C194" s="236"/>
      <c r="D194" s="229" t="s">
        <v>285</v>
      </c>
      <c r="E194" s="237" t="s">
        <v>19</v>
      </c>
      <c r="F194" s="238" t="s">
        <v>2432</v>
      </c>
      <c r="G194" s="236"/>
      <c r="H194" s="239">
        <v>-4.4039999999999999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285</v>
      </c>
      <c r="AU194" s="245" t="s">
        <v>86</v>
      </c>
      <c r="AV194" s="12" t="s">
        <v>86</v>
      </c>
      <c r="AW194" s="12" t="s">
        <v>37</v>
      </c>
      <c r="AX194" s="12" t="s">
        <v>76</v>
      </c>
      <c r="AY194" s="245" t="s">
        <v>195</v>
      </c>
    </row>
    <row r="195" s="12" customFormat="1">
      <c r="B195" s="235"/>
      <c r="C195" s="236"/>
      <c r="D195" s="229" t="s">
        <v>285</v>
      </c>
      <c r="E195" s="237" t="s">
        <v>19</v>
      </c>
      <c r="F195" s="238" t="s">
        <v>2433</v>
      </c>
      <c r="G195" s="236"/>
      <c r="H195" s="239">
        <v>-0.10299999999999999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285</v>
      </c>
      <c r="AU195" s="245" t="s">
        <v>86</v>
      </c>
      <c r="AV195" s="12" t="s">
        <v>86</v>
      </c>
      <c r="AW195" s="12" t="s">
        <v>37</v>
      </c>
      <c r="AX195" s="12" t="s">
        <v>76</v>
      </c>
      <c r="AY195" s="245" t="s">
        <v>195</v>
      </c>
    </row>
    <row r="196" s="12" customFormat="1">
      <c r="B196" s="235"/>
      <c r="C196" s="236"/>
      <c r="D196" s="229" t="s">
        <v>285</v>
      </c>
      <c r="E196" s="237" t="s">
        <v>19</v>
      </c>
      <c r="F196" s="238" t="s">
        <v>2434</v>
      </c>
      <c r="G196" s="236"/>
      <c r="H196" s="239">
        <v>-5.9980000000000002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285</v>
      </c>
      <c r="AU196" s="245" t="s">
        <v>86</v>
      </c>
      <c r="AV196" s="12" t="s">
        <v>86</v>
      </c>
      <c r="AW196" s="12" t="s">
        <v>37</v>
      </c>
      <c r="AX196" s="12" t="s">
        <v>76</v>
      </c>
      <c r="AY196" s="245" t="s">
        <v>195</v>
      </c>
    </row>
    <row r="197" s="12" customFormat="1">
      <c r="B197" s="235"/>
      <c r="C197" s="236"/>
      <c r="D197" s="229" t="s">
        <v>285</v>
      </c>
      <c r="E197" s="237" t="s">
        <v>19</v>
      </c>
      <c r="F197" s="238" t="s">
        <v>2435</v>
      </c>
      <c r="G197" s="236"/>
      <c r="H197" s="239">
        <v>-28.295999999999999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285</v>
      </c>
      <c r="AU197" s="245" t="s">
        <v>86</v>
      </c>
      <c r="AV197" s="12" t="s">
        <v>86</v>
      </c>
      <c r="AW197" s="12" t="s">
        <v>37</v>
      </c>
      <c r="AX197" s="12" t="s">
        <v>76</v>
      </c>
      <c r="AY197" s="245" t="s">
        <v>195</v>
      </c>
    </row>
    <row r="198" s="13" customFormat="1">
      <c r="B198" s="246"/>
      <c r="C198" s="247"/>
      <c r="D198" s="229" t="s">
        <v>285</v>
      </c>
      <c r="E198" s="248" t="s">
        <v>19</v>
      </c>
      <c r="F198" s="249" t="s">
        <v>294</v>
      </c>
      <c r="G198" s="247"/>
      <c r="H198" s="250">
        <v>80.114999999999995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AT198" s="256" t="s">
        <v>285</v>
      </c>
      <c r="AU198" s="256" t="s">
        <v>86</v>
      </c>
      <c r="AV198" s="13" t="s">
        <v>213</v>
      </c>
      <c r="AW198" s="13" t="s">
        <v>37</v>
      </c>
      <c r="AX198" s="13" t="s">
        <v>84</v>
      </c>
      <c r="AY198" s="256" t="s">
        <v>195</v>
      </c>
    </row>
    <row r="199" s="1" customFormat="1" ht="16.5" customHeight="1">
      <c r="B199" s="39"/>
      <c r="C199" s="270" t="s">
        <v>552</v>
      </c>
      <c r="D199" s="270" t="s">
        <v>497</v>
      </c>
      <c r="E199" s="271" t="s">
        <v>2032</v>
      </c>
      <c r="F199" s="272" t="s">
        <v>2033</v>
      </c>
      <c r="G199" s="273" t="s">
        <v>336</v>
      </c>
      <c r="H199" s="274">
        <v>144.20699999999999</v>
      </c>
      <c r="I199" s="275"/>
      <c r="J199" s="276">
        <f>ROUND(I199*H199,2)</f>
        <v>0</v>
      </c>
      <c r="K199" s="272" t="s">
        <v>208</v>
      </c>
      <c r="L199" s="277"/>
      <c r="M199" s="278" t="s">
        <v>19</v>
      </c>
      <c r="N199" s="279" t="s">
        <v>47</v>
      </c>
      <c r="O199" s="80"/>
      <c r="P199" s="226">
        <f>O199*H199</f>
        <v>0</v>
      </c>
      <c r="Q199" s="226">
        <v>1</v>
      </c>
      <c r="R199" s="226">
        <f>Q199*H199</f>
        <v>144.20699999999999</v>
      </c>
      <c r="S199" s="226">
        <v>0</v>
      </c>
      <c r="T199" s="227">
        <f>S199*H199</f>
        <v>0</v>
      </c>
      <c r="AR199" s="18" t="s">
        <v>229</v>
      </c>
      <c r="AT199" s="18" t="s">
        <v>497</v>
      </c>
      <c r="AU199" s="18" t="s">
        <v>86</v>
      </c>
      <c r="AY199" s="18" t="s">
        <v>195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84</v>
      </c>
      <c r="BK199" s="228">
        <f>ROUND(I199*H199,2)</f>
        <v>0</v>
      </c>
      <c r="BL199" s="18" t="s">
        <v>213</v>
      </c>
      <c r="BM199" s="18" t="s">
        <v>2436</v>
      </c>
    </row>
    <row r="200" s="1" customFormat="1">
      <c r="B200" s="39"/>
      <c r="C200" s="40"/>
      <c r="D200" s="229" t="s">
        <v>204</v>
      </c>
      <c r="E200" s="40"/>
      <c r="F200" s="230" t="s">
        <v>2033</v>
      </c>
      <c r="G200" s="40"/>
      <c r="H200" s="40"/>
      <c r="I200" s="144"/>
      <c r="J200" s="40"/>
      <c r="K200" s="40"/>
      <c r="L200" s="44"/>
      <c r="M200" s="231"/>
      <c r="N200" s="80"/>
      <c r="O200" s="80"/>
      <c r="P200" s="80"/>
      <c r="Q200" s="80"/>
      <c r="R200" s="80"/>
      <c r="S200" s="80"/>
      <c r="T200" s="81"/>
      <c r="AT200" s="18" t="s">
        <v>204</v>
      </c>
      <c r="AU200" s="18" t="s">
        <v>86</v>
      </c>
    </row>
    <row r="201" s="12" customFormat="1">
      <c r="B201" s="235"/>
      <c r="C201" s="236"/>
      <c r="D201" s="229" t="s">
        <v>285</v>
      </c>
      <c r="E201" s="237" t="s">
        <v>19</v>
      </c>
      <c r="F201" s="238" t="s">
        <v>2437</v>
      </c>
      <c r="G201" s="236"/>
      <c r="H201" s="239">
        <v>144.20699999999999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285</v>
      </c>
      <c r="AU201" s="245" t="s">
        <v>86</v>
      </c>
      <c r="AV201" s="12" t="s">
        <v>86</v>
      </c>
      <c r="AW201" s="12" t="s">
        <v>37</v>
      </c>
      <c r="AX201" s="12" t="s">
        <v>84</v>
      </c>
      <c r="AY201" s="245" t="s">
        <v>195</v>
      </c>
    </row>
    <row r="202" s="1" customFormat="1" ht="16.5" customHeight="1">
      <c r="B202" s="39"/>
      <c r="C202" s="217" t="s">
        <v>561</v>
      </c>
      <c r="D202" s="217" t="s">
        <v>198</v>
      </c>
      <c r="E202" s="218" t="s">
        <v>2036</v>
      </c>
      <c r="F202" s="219" t="s">
        <v>2037</v>
      </c>
      <c r="G202" s="220" t="s">
        <v>289</v>
      </c>
      <c r="H202" s="221">
        <v>29.448</v>
      </c>
      <c r="I202" s="222"/>
      <c r="J202" s="223">
        <f>ROUND(I202*H202,2)</f>
        <v>0</v>
      </c>
      <c r="K202" s="219" t="s">
        <v>208</v>
      </c>
      <c r="L202" s="44"/>
      <c r="M202" s="224" t="s">
        <v>19</v>
      </c>
      <c r="N202" s="225" t="s">
        <v>47</v>
      </c>
      <c r="O202" s="8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AR202" s="18" t="s">
        <v>213</v>
      </c>
      <c r="AT202" s="18" t="s">
        <v>198</v>
      </c>
      <c r="AU202" s="18" t="s">
        <v>86</v>
      </c>
      <c r="AY202" s="18" t="s">
        <v>195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8" t="s">
        <v>84</v>
      </c>
      <c r="BK202" s="228">
        <f>ROUND(I202*H202,2)</f>
        <v>0</v>
      </c>
      <c r="BL202" s="18" t="s">
        <v>213</v>
      </c>
      <c r="BM202" s="18" t="s">
        <v>2438</v>
      </c>
    </row>
    <row r="203" s="1" customFormat="1">
      <c r="B203" s="39"/>
      <c r="C203" s="40"/>
      <c r="D203" s="229" t="s">
        <v>204</v>
      </c>
      <c r="E203" s="40"/>
      <c r="F203" s="230" t="s">
        <v>2039</v>
      </c>
      <c r="G203" s="40"/>
      <c r="H203" s="40"/>
      <c r="I203" s="144"/>
      <c r="J203" s="40"/>
      <c r="K203" s="40"/>
      <c r="L203" s="44"/>
      <c r="M203" s="231"/>
      <c r="N203" s="80"/>
      <c r="O203" s="80"/>
      <c r="P203" s="80"/>
      <c r="Q203" s="80"/>
      <c r="R203" s="80"/>
      <c r="S203" s="80"/>
      <c r="T203" s="81"/>
      <c r="AT203" s="18" t="s">
        <v>204</v>
      </c>
      <c r="AU203" s="18" t="s">
        <v>86</v>
      </c>
    </row>
    <row r="204" s="12" customFormat="1">
      <c r="B204" s="235"/>
      <c r="C204" s="236"/>
      <c r="D204" s="229" t="s">
        <v>285</v>
      </c>
      <c r="E204" s="237" t="s">
        <v>19</v>
      </c>
      <c r="F204" s="238" t="s">
        <v>2439</v>
      </c>
      <c r="G204" s="236"/>
      <c r="H204" s="239">
        <v>1.5820000000000001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285</v>
      </c>
      <c r="AU204" s="245" t="s">
        <v>86</v>
      </c>
      <c r="AV204" s="12" t="s">
        <v>86</v>
      </c>
      <c r="AW204" s="12" t="s">
        <v>37</v>
      </c>
      <c r="AX204" s="12" t="s">
        <v>76</v>
      </c>
      <c r="AY204" s="245" t="s">
        <v>195</v>
      </c>
    </row>
    <row r="205" s="12" customFormat="1">
      <c r="B205" s="235"/>
      <c r="C205" s="236"/>
      <c r="D205" s="229" t="s">
        <v>285</v>
      </c>
      <c r="E205" s="237" t="s">
        <v>19</v>
      </c>
      <c r="F205" s="238" t="s">
        <v>2440</v>
      </c>
      <c r="G205" s="236"/>
      <c r="H205" s="239">
        <v>27.866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285</v>
      </c>
      <c r="AU205" s="245" t="s">
        <v>86</v>
      </c>
      <c r="AV205" s="12" t="s">
        <v>86</v>
      </c>
      <c r="AW205" s="12" t="s">
        <v>37</v>
      </c>
      <c r="AX205" s="12" t="s">
        <v>76</v>
      </c>
      <c r="AY205" s="245" t="s">
        <v>195</v>
      </c>
    </row>
    <row r="206" s="13" customFormat="1">
      <c r="B206" s="246"/>
      <c r="C206" s="247"/>
      <c r="D206" s="229" t="s">
        <v>285</v>
      </c>
      <c r="E206" s="248" t="s">
        <v>19</v>
      </c>
      <c r="F206" s="249" t="s">
        <v>294</v>
      </c>
      <c r="G206" s="247"/>
      <c r="H206" s="250">
        <v>29.448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AT206" s="256" t="s">
        <v>285</v>
      </c>
      <c r="AU206" s="256" t="s">
        <v>86</v>
      </c>
      <c r="AV206" s="13" t="s">
        <v>213</v>
      </c>
      <c r="AW206" s="13" t="s">
        <v>37</v>
      </c>
      <c r="AX206" s="13" t="s">
        <v>84</v>
      </c>
      <c r="AY206" s="256" t="s">
        <v>195</v>
      </c>
    </row>
    <row r="207" s="1" customFormat="1" ht="16.5" customHeight="1">
      <c r="B207" s="39"/>
      <c r="C207" s="270" t="s">
        <v>567</v>
      </c>
      <c r="D207" s="270" t="s">
        <v>497</v>
      </c>
      <c r="E207" s="271" t="s">
        <v>2441</v>
      </c>
      <c r="F207" s="272" t="s">
        <v>2442</v>
      </c>
      <c r="G207" s="273" t="s">
        <v>336</v>
      </c>
      <c r="H207" s="274">
        <v>53.006</v>
      </c>
      <c r="I207" s="275"/>
      <c r="J207" s="276">
        <f>ROUND(I207*H207,2)</f>
        <v>0</v>
      </c>
      <c r="K207" s="272" t="s">
        <v>208</v>
      </c>
      <c r="L207" s="277"/>
      <c r="M207" s="278" t="s">
        <v>19</v>
      </c>
      <c r="N207" s="279" t="s">
        <v>47</v>
      </c>
      <c r="O207" s="80"/>
      <c r="P207" s="226">
        <f>O207*H207</f>
        <v>0</v>
      </c>
      <c r="Q207" s="226">
        <v>1</v>
      </c>
      <c r="R207" s="226">
        <f>Q207*H207</f>
        <v>53.006</v>
      </c>
      <c r="S207" s="226">
        <v>0</v>
      </c>
      <c r="T207" s="227">
        <f>S207*H207</f>
        <v>0</v>
      </c>
      <c r="AR207" s="18" t="s">
        <v>229</v>
      </c>
      <c r="AT207" s="18" t="s">
        <v>497</v>
      </c>
      <c r="AU207" s="18" t="s">
        <v>86</v>
      </c>
      <c r="AY207" s="18" t="s">
        <v>195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8" t="s">
        <v>84</v>
      </c>
      <c r="BK207" s="228">
        <f>ROUND(I207*H207,2)</f>
        <v>0</v>
      </c>
      <c r="BL207" s="18" t="s">
        <v>213</v>
      </c>
      <c r="BM207" s="18" t="s">
        <v>2443</v>
      </c>
    </row>
    <row r="208" s="1" customFormat="1">
      <c r="B208" s="39"/>
      <c r="C208" s="40"/>
      <c r="D208" s="229" t="s">
        <v>204</v>
      </c>
      <c r="E208" s="40"/>
      <c r="F208" s="230" t="s">
        <v>2442</v>
      </c>
      <c r="G208" s="40"/>
      <c r="H208" s="40"/>
      <c r="I208" s="144"/>
      <c r="J208" s="40"/>
      <c r="K208" s="40"/>
      <c r="L208" s="44"/>
      <c r="M208" s="231"/>
      <c r="N208" s="80"/>
      <c r="O208" s="80"/>
      <c r="P208" s="80"/>
      <c r="Q208" s="80"/>
      <c r="R208" s="80"/>
      <c r="S208" s="80"/>
      <c r="T208" s="81"/>
      <c r="AT208" s="18" t="s">
        <v>204</v>
      </c>
      <c r="AU208" s="18" t="s">
        <v>86</v>
      </c>
    </row>
    <row r="209" s="12" customFormat="1">
      <c r="B209" s="235"/>
      <c r="C209" s="236"/>
      <c r="D209" s="229" t="s">
        <v>285</v>
      </c>
      <c r="E209" s="237" t="s">
        <v>19</v>
      </c>
      <c r="F209" s="238" t="s">
        <v>2444</v>
      </c>
      <c r="G209" s="236"/>
      <c r="H209" s="239">
        <v>53.006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285</v>
      </c>
      <c r="AU209" s="245" t="s">
        <v>86</v>
      </c>
      <c r="AV209" s="12" t="s">
        <v>86</v>
      </c>
      <c r="AW209" s="12" t="s">
        <v>37</v>
      </c>
      <c r="AX209" s="12" t="s">
        <v>84</v>
      </c>
      <c r="AY209" s="245" t="s">
        <v>195</v>
      </c>
    </row>
    <row r="210" s="11" customFormat="1" ht="22.8" customHeight="1">
      <c r="B210" s="201"/>
      <c r="C210" s="202"/>
      <c r="D210" s="203" t="s">
        <v>75</v>
      </c>
      <c r="E210" s="215" t="s">
        <v>213</v>
      </c>
      <c r="F210" s="215" t="s">
        <v>543</v>
      </c>
      <c r="G210" s="202"/>
      <c r="H210" s="202"/>
      <c r="I210" s="205"/>
      <c r="J210" s="216">
        <f>BK210</f>
        <v>0</v>
      </c>
      <c r="K210" s="202"/>
      <c r="L210" s="207"/>
      <c r="M210" s="208"/>
      <c r="N210" s="209"/>
      <c r="O210" s="209"/>
      <c r="P210" s="210">
        <f>SUM(P211:P231)</f>
        <v>0</v>
      </c>
      <c r="Q210" s="209"/>
      <c r="R210" s="210">
        <f>SUM(R211:R231)</f>
        <v>71.909135339999992</v>
      </c>
      <c r="S210" s="209"/>
      <c r="T210" s="211">
        <f>SUM(T211:T231)</f>
        <v>0</v>
      </c>
      <c r="AR210" s="212" t="s">
        <v>84</v>
      </c>
      <c r="AT210" s="213" t="s">
        <v>75</v>
      </c>
      <c r="AU210" s="213" t="s">
        <v>84</v>
      </c>
      <c r="AY210" s="212" t="s">
        <v>195</v>
      </c>
      <c r="BK210" s="214">
        <f>SUM(BK211:BK231)</f>
        <v>0</v>
      </c>
    </row>
    <row r="211" s="1" customFormat="1" ht="16.5" customHeight="1">
      <c r="B211" s="39"/>
      <c r="C211" s="217" t="s">
        <v>573</v>
      </c>
      <c r="D211" s="217" t="s">
        <v>198</v>
      </c>
      <c r="E211" s="218" t="s">
        <v>2077</v>
      </c>
      <c r="F211" s="219" t="s">
        <v>2078</v>
      </c>
      <c r="G211" s="220" t="s">
        <v>289</v>
      </c>
      <c r="H211" s="221">
        <v>4.4039999999999999</v>
      </c>
      <c r="I211" s="222"/>
      <c r="J211" s="223">
        <f>ROUND(I211*H211,2)</f>
        <v>0</v>
      </c>
      <c r="K211" s="219" t="s">
        <v>208</v>
      </c>
      <c r="L211" s="44"/>
      <c r="M211" s="224" t="s">
        <v>19</v>
      </c>
      <c r="N211" s="225" t="s">
        <v>47</v>
      </c>
      <c r="O211" s="80"/>
      <c r="P211" s="226">
        <f>O211*H211</f>
        <v>0</v>
      </c>
      <c r="Q211" s="226">
        <v>1.8907700000000001</v>
      </c>
      <c r="R211" s="226">
        <f>Q211*H211</f>
        <v>8.3269510800000006</v>
      </c>
      <c r="S211" s="226">
        <v>0</v>
      </c>
      <c r="T211" s="227">
        <f>S211*H211</f>
        <v>0</v>
      </c>
      <c r="AR211" s="18" t="s">
        <v>213</v>
      </c>
      <c r="AT211" s="18" t="s">
        <v>198</v>
      </c>
      <c r="AU211" s="18" t="s">
        <v>86</v>
      </c>
      <c r="AY211" s="18" t="s">
        <v>195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8" t="s">
        <v>84</v>
      </c>
      <c r="BK211" s="228">
        <f>ROUND(I211*H211,2)</f>
        <v>0</v>
      </c>
      <c r="BL211" s="18" t="s">
        <v>213</v>
      </c>
      <c r="BM211" s="18" t="s">
        <v>2445</v>
      </c>
    </row>
    <row r="212" s="1" customFormat="1">
      <c r="B212" s="39"/>
      <c r="C212" s="40"/>
      <c r="D212" s="229" t="s">
        <v>204</v>
      </c>
      <c r="E212" s="40"/>
      <c r="F212" s="230" t="s">
        <v>2080</v>
      </c>
      <c r="G212" s="40"/>
      <c r="H212" s="40"/>
      <c r="I212" s="144"/>
      <c r="J212" s="40"/>
      <c r="K212" s="40"/>
      <c r="L212" s="44"/>
      <c r="M212" s="231"/>
      <c r="N212" s="80"/>
      <c r="O212" s="80"/>
      <c r="P212" s="80"/>
      <c r="Q212" s="80"/>
      <c r="R212" s="80"/>
      <c r="S212" s="80"/>
      <c r="T212" s="81"/>
      <c r="AT212" s="18" t="s">
        <v>204</v>
      </c>
      <c r="AU212" s="18" t="s">
        <v>86</v>
      </c>
    </row>
    <row r="213" s="12" customFormat="1">
      <c r="B213" s="235"/>
      <c r="C213" s="236"/>
      <c r="D213" s="229" t="s">
        <v>285</v>
      </c>
      <c r="E213" s="237" t="s">
        <v>19</v>
      </c>
      <c r="F213" s="238" t="s">
        <v>2446</v>
      </c>
      <c r="G213" s="236"/>
      <c r="H213" s="239">
        <v>0.32400000000000001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285</v>
      </c>
      <c r="AU213" s="245" t="s">
        <v>86</v>
      </c>
      <c r="AV213" s="12" t="s">
        <v>86</v>
      </c>
      <c r="AW213" s="12" t="s">
        <v>37</v>
      </c>
      <c r="AX213" s="12" t="s">
        <v>76</v>
      </c>
      <c r="AY213" s="245" t="s">
        <v>195</v>
      </c>
    </row>
    <row r="214" s="12" customFormat="1">
      <c r="B214" s="235"/>
      <c r="C214" s="236"/>
      <c r="D214" s="229" t="s">
        <v>285</v>
      </c>
      <c r="E214" s="237" t="s">
        <v>19</v>
      </c>
      <c r="F214" s="238" t="s">
        <v>2447</v>
      </c>
      <c r="G214" s="236"/>
      <c r="H214" s="239">
        <v>4.0800000000000001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285</v>
      </c>
      <c r="AU214" s="245" t="s">
        <v>86</v>
      </c>
      <c r="AV214" s="12" t="s">
        <v>86</v>
      </c>
      <c r="AW214" s="12" t="s">
        <v>37</v>
      </c>
      <c r="AX214" s="12" t="s">
        <v>76</v>
      </c>
      <c r="AY214" s="245" t="s">
        <v>195</v>
      </c>
    </row>
    <row r="215" s="13" customFormat="1">
      <c r="B215" s="246"/>
      <c r="C215" s="247"/>
      <c r="D215" s="229" t="s">
        <v>285</v>
      </c>
      <c r="E215" s="248" t="s">
        <v>19</v>
      </c>
      <c r="F215" s="249" t="s">
        <v>294</v>
      </c>
      <c r="G215" s="247"/>
      <c r="H215" s="250">
        <v>4.4039999999999999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AT215" s="256" t="s">
        <v>285</v>
      </c>
      <c r="AU215" s="256" t="s">
        <v>86</v>
      </c>
      <c r="AV215" s="13" t="s">
        <v>213</v>
      </c>
      <c r="AW215" s="13" t="s">
        <v>37</v>
      </c>
      <c r="AX215" s="13" t="s">
        <v>84</v>
      </c>
      <c r="AY215" s="256" t="s">
        <v>195</v>
      </c>
    </row>
    <row r="216" s="1" customFormat="1" ht="16.5" customHeight="1">
      <c r="B216" s="39"/>
      <c r="C216" s="217" t="s">
        <v>579</v>
      </c>
      <c r="D216" s="217" t="s">
        <v>198</v>
      </c>
      <c r="E216" s="218" t="s">
        <v>2448</v>
      </c>
      <c r="F216" s="219" t="s">
        <v>2449</v>
      </c>
      <c r="G216" s="220" t="s">
        <v>289</v>
      </c>
      <c r="H216" s="221">
        <v>28.295999999999999</v>
      </c>
      <c r="I216" s="222"/>
      <c r="J216" s="223">
        <f>ROUND(I216*H216,2)</f>
        <v>0</v>
      </c>
      <c r="K216" s="219" t="s">
        <v>208</v>
      </c>
      <c r="L216" s="44"/>
      <c r="M216" s="224" t="s">
        <v>19</v>
      </c>
      <c r="N216" s="225" t="s">
        <v>47</v>
      </c>
      <c r="O216" s="80"/>
      <c r="P216" s="226">
        <f>O216*H216</f>
        <v>0</v>
      </c>
      <c r="Q216" s="226">
        <v>2.234</v>
      </c>
      <c r="R216" s="226">
        <f>Q216*H216</f>
        <v>63.213263999999995</v>
      </c>
      <c r="S216" s="226">
        <v>0</v>
      </c>
      <c r="T216" s="227">
        <f>S216*H216</f>
        <v>0</v>
      </c>
      <c r="AR216" s="18" t="s">
        <v>213</v>
      </c>
      <c r="AT216" s="18" t="s">
        <v>198</v>
      </c>
      <c r="AU216" s="18" t="s">
        <v>86</v>
      </c>
      <c r="AY216" s="18" t="s">
        <v>195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8" t="s">
        <v>84</v>
      </c>
      <c r="BK216" s="228">
        <f>ROUND(I216*H216,2)</f>
        <v>0</v>
      </c>
      <c r="BL216" s="18" t="s">
        <v>213</v>
      </c>
      <c r="BM216" s="18" t="s">
        <v>2450</v>
      </c>
    </row>
    <row r="217" s="1" customFormat="1">
      <c r="B217" s="39"/>
      <c r="C217" s="40"/>
      <c r="D217" s="229" t="s">
        <v>204</v>
      </c>
      <c r="E217" s="40"/>
      <c r="F217" s="230" t="s">
        <v>2451</v>
      </c>
      <c r="G217" s="40"/>
      <c r="H217" s="40"/>
      <c r="I217" s="144"/>
      <c r="J217" s="40"/>
      <c r="K217" s="40"/>
      <c r="L217" s="44"/>
      <c r="M217" s="231"/>
      <c r="N217" s="80"/>
      <c r="O217" s="80"/>
      <c r="P217" s="80"/>
      <c r="Q217" s="80"/>
      <c r="R217" s="80"/>
      <c r="S217" s="80"/>
      <c r="T217" s="81"/>
      <c r="AT217" s="18" t="s">
        <v>204</v>
      </c>
      <c r="AU217" s="18" t="s">
        <v>86</v>
      </c>
    </row>
    <row r="218" s="12" customFormat="1">
      <c r="B218" s="235"/>
      <c r="C218" s="236"/>
      <c r="D218" s="229" t="s">
        <v>285</v>
      </c>
      <c r="E218" s="237" t="s">
        <v>19</v>
      </c>
      <c r="F218" s="238" t="s">
        <v>2452</v>
      </c>
      <c r="G218" s="236"/>
      <c r="H218" s="239">
        <v>1.117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285</v>
      </c>
      <c r="AU218" s="245" t="s">
        <v>86</v>
      </c>
      <c r="AV218" s="12" t="s">
        <v>86</v>
      </c>
      <c r="AW218" s="12" t="s">
        <v>37</v>
      </c>
      <c r="AX218" s="12" t="s">
        <v>76</v>
      </c>
      <c r="AY218" s="245" t="s">
        <v>195</v>
      </c>
    </row>
    <row r="219" s="12" customFormat="1">
      <c r="B219" s="235"/>
      <c r="C219" s="236"/>
      <c r="D219" s="229" t="s">
        <v>285</v>
      </c>
      <c r="E219" s="237" t="s">
        <v>19</v>
      </c>
      <c r="F219" s="238" t="s">
        <v>2453</v>
      </c>
      <c r="G219" s="236"/>
      <c r="H219" s="239">
        <v>0.40500000000000003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AT219" s="245" t="s">
        <v>285</v>
      </c>
      <c r="AU219" s="245" t="s">
        <v>86</v>
      </c>
      <c r="AV219" s="12" t="s">
        <v>86</v>
      </c>
      <c r="AW219" s="12" t="s">
        <v>37</v>
      </c>
      <c r="AX219" s="12" t="s">
        <v>76</v>
      </c>
      <c r="AY219" s="245" t="s">
        <v>195</v>
      </c>
    </row>
    <row r="220" s="12" customFormat="1">
      <c r="B220" s="235"/>
      <c r="C220" s="236"/>
      <c r="D220" s="229" t="s">
        <v>285</v>
      </c>
      <c r="E220" s="237" t="s">
        <v>19</v>
      </c>
      <c r="F220" s="238" t="s">
        <v>2454</v>
      </c>
      <c r="G220" s="236"/>
      <c r="H220" s="239">
        <v>0.16500000000000001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285</v>
      </c>
      <c r="AU220" s="245" t="s">
        <v>86</v>
      </c>
      <c r="AV220" s="12" t="s">
        <v>86</v>
      </c>
      <c r="AW220" s="12" t="s">
        <v>37</v>
      </c>
      <c r="AX220" s="12" t="s">
        <v>76</v>
      </c>
      <c r="AY220" s="245" t="s">
        <v>195</v>
      </c>
    </row>
    <row r="221" s="12" customFormat="1">
      <c r="B221" s="235"/>
      <c r="C221" s="236"/>
      <c r="D221" s="229" t="s">
        <v>285</v>
      </c>
      <c r="E221" s="237" t="s">
        <v>19</v>
      </c>
      <c r="F221" s="238" t="s">
        <v>2455</v>
      </c>
      <c r="G221" s="236"/>
      <c r="H221" s="239">
        <v>19.582000000000001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285</v>
      </c>
      <c r="AU221" s="245" t="s">
        <v>86</v>
      </c>
      <c r="AV221" s="12" t="s">
        <v>86</v>
      </c>
      <c r="AW221" s="12" t="s">
        <v>37</v>
      </c>
      <c r="AX221" s="12" t="s">
        <v>76</v>
      </c>
      <c r="AY221" s="245" t="s">
        <v>195</v>
      </c>
    </row>
    <row r="222" s="12" customFormat="1">
      <c r="B222" s="235"/>
      <c r="C222" s="236"/>
      <c r="D222" s="229" t="s">
        <v>285</v>
      </c>
      <c r="E222" s="237" t="s">
        <v>19</v>
      </c>
      <c r="F222" s="238" t="s">
        <v>2456</v>
      </c>
      <c r="G222" s="236"/>
      <c r="H222" s="239">
        <v>7.0270000000000001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285</v>
      </c>
      <c r="AU222" s="245" t="s">
        <v>86</v>
      </c>
      <c r="AV222" s="12" t="s">
        <v>86</v>
      </c>
      <c r="AW222" s="12" t="s">
        <v>37</v>
      </c>
      <c r="AX222" s="12" t="s">
        <v>76</v>
      </c>
      <c r="AY222" s="245" t="s">
        <v>195</v>
      </c>
    </row>
    <row r="223" s="13" customFormat="1">
      <c r="B223" s="246"/>
      <c r="C223" s="247"/>
      <c r="D223" s="229" t="s">
        <v>285</v>
      </c>
      <c r="E223" s="248" t="s">
        <v>19</v>
      </c>
      <c r="F223" s="249" t="s">
        <v>294</v>
      </c>
      <c r="G223" s="247"/>
      <c r="H223" s="250">
        <v>28.295999999999999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AT223" s="256" t="s">
        <v>285</v>
      </c>
      <c r="AU223" s="256" t="s">
        <v>86</v>
      </c>
      <c r="AV223" s="13" t="s">
        <v>213</v>
      </c>
      <c r="AW223" s="13" t="s">
        <v>37</v>
      </c>
      <c r="AX223" s="13" t="s">
        <v>84</v>
      </c>
      <c r="AY223" s="256" t="s">
        <v>195</v>
      </c>
    </row>
    <row r="224" s="1" customFormat="1" ht="16.5" customHeight="1">
      <c r="B224" s="39"/>
      <c r="C224" s="217" t="s">
        <v>587</v>
      </c>
      <c r="D224" s="217" t="s">
        <v>198</v>
      </c>
      <c r="E224" s="218" t="s">
        <v>2457</v>
      </c>
      <c r="F224" s="219" t="s">
        <v>2458</v>
      </c>
      <c r="G224" s="220" t="s">
        <v>282</v>
      </c>
      <c r="H224" s="221">
        <v>57.734000000000002</v>
      </c>
      <c r="I224" s="222"/>
      <c r="J224" s="223">
        <f>ROUND(I224*H224,2)</f>
        <v>0</v>
      </c>
      <c r="K224" s="219" t="s">
        <v>208</v>
      </c>
      <c r="L224" s="44"/>
      <c r="M224" s="224" t="s">
        <v>19</v>
      </c>
      <c r="N224" s="225" t="s">
        <v>47</v>
      </c>
      <c r="O224" s="80"/>
      <c r="P224" s="226">
        <f>O224*H224</f>
        <v>0</v>
      </c>
      <c r="Q224" s="226">
        <v>0.0063899999999999998</v>
      </c>
      <c r="R224" s="226">
        <f>Q224*H224</f>
        <v>0.36892026</v>
      </c>
      <c r="S224" s="226">
        <v>0</v>
      </c>
      <c r="T224" s="227">
        <f>S224*H224</f>
        <v>0</v>
      </c>
      <c r="AR224" s="18" t="s">
        <v>213</v>
      </c>
      <c r="AT224" s="18" t="s">
        <v>198</v>
      </c>
      <c r="AU224" s="18" t="s">
        <v>86</v>
      </c>
      <c r="AY224" s="18" t="s">
        <v>195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8" t="s">
        <v>84</v>
      </c>
      <c r="BK224" s="228">
        <f>ROUND(I224*H224,2)</f>
        <v>0</v>
      </c>
      <c r="BL224" s="18" t="s">
        <v>213</v>
      </c>
      <c r="BM224" s="18" t="s">
        <v>2459</v>
      </c>
    </row>
    <row r="225" s="1" customFormat="1">
      <c r="B225" s="39"/>
      <c r="C225" s="40"/>
      <c r="D225" s="229" t="s">
        <v>204</v>
      </c>
      <c r="E225" s="40"/>
      <c r="F225" s="230" t="s">
        <v>2460</v>
      </c>
      <c r="G225" s="40"/>
      <c r="H225" s="40"/>
      <c r="I225" s="144"/>
      <c r="J225" s="40"/>
      <c r="K225" s="40"/>
      <c r="L225" s="44"/>
      <c r="M225" s="231"/>
      <c r="N225" s="80"/>
      <c r="O225" s="80"/>
      <c r="P225" s="80"/>
      <c r="Q225" s="80"/>
      <c r="R225" s="80"/>
      <c r="S225" s="80"/>
      <c r="T225" s="81"/>
      <c r="AT225" s="18" t="s">
        <v>204</v>
      </c>
      <c r="AU225" s="18" t="s">
        <v>86</v>
      </c>
    </row>
    <row r="226" s="12" customFormat="1">
      <c r="B226" s="235"/>
      <c r="C226" s="236"/>
      <c r="D226" s="229" t="s">
        <v>285</v>
      </c>
      <c r="E226" s="237" t="s">
        <v>19</v>
      </c>
      <c r="F226" s="238" t="s">
        <v>2461</v>
      </c>
      <c r="G226" s="236"/>
      <c r="H226" s="239">
        <v>4.194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285</v>
      </c>
      <c r="AU226" s="245" t="s">
        <v>86</v>
      </c>
      <c r="AV226" s="12" t="s">
        <v>86</v>
      </c>
      <c r="AW226" s="12" t="s">
        <v>37</v>
      </c>
      <c r="AX226" s="12" t="s">
        <v>76</v>
      </c>
      <c r="AY226" s="245" t="s">
        <v>195</v>
      </c>
    </row>
    <row r="227" s="12" customFormat="1">
      <c r="B227" s="235"/>
      <c r="C227" s="236"/>
      <c r="D227" s="229" t="s">
        <v>285</v>
      </c>
      <c r="E227" s="237" t="s">
        <v>19</v>
      </c>
      <c r="F227" s="238" t="s">
        <v>2462</v>
      </c>
      <c r="G227" s="236"/>
      <c r="H227" s="239">
        <v>2.4300000000000002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285</v>
      </c>
      <c r="AU227" s="245" t="s">
        <v>86</v>
      </c>
      <c r="AV227" s="12" t="s">
        <v>86</v>
      </c>
      <c r="AW227" s="12" t="s">
        <v>37</v>
      </c>
      <c r="AX227" s="12" t="s">
        <v>76</v>
      </c>
      <c r="AY227" s="245" t="s">
        <v>195</v>
      </c>
    </row>
    <row r="228" s="12" customFormat="1">
      <c r="B228" s="235"/>
      <c r="C228" s="236"/>
      <c r="D228" s="229" t="s">
        <v>285</v>
      </c>
      <c r="E228" s="237" t="s">
        <v>19</v>
      </c>
      <c r="F228" s="238" t="s">
        <v>2463</v>
      </c>
      <c r="G228" s="236"/>
      <c r="H228" s="239">
        <v>1.21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285</v>
      </c>
      <c r="AU228" s="245" t="s">
        <v>86</v>
      </c>
      <c r="AV228" s="12" t="s">
        <v>86</v>
      </c>
      <c r="AW228" s="12" t="s">
        <v>37</v>
      </c>
      <c r="AX228" s="12" t="s">
        <v>76</v>
      </c>
      <c r="AY228" s="245" t="s">
        <v>195</v>
      </c>
    </row>
    <row r="229" s="12" customFormat="1">
      <c r="B229" s="235"/>
      <c r="C229" s="236"/>
      <c r="D229" s="229" t="s">
        <v>285</v>
      </c>
      <c r="E229" s="237" t="s">
        <v>19</v>
      </c>
      <c r="F229" s="238" t="s">
        <v>2464</v>
      </c>
      <c r="G229" s="236"/>
      <c r="H229" s="239">
        <v>32.457999999999998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AT229" s="245" t="s">
        <v>285</v>
      </c>
      <c r="AU229" s="245" t="s">
        <v>86</v>
      </c>
      <c r="AV229" s="12" t="s">
        <v>86</v>
      </c>
      <c r="AW229" s="12" t="s">
        <v>37</v>
      </c>
      <c r="AX229" s="12" t="s">
        <v>76</v>
      </c>
      <c r="AY229" s="245" t="s">
        <v>195</v>
      </c>
    </row>
    <row r="230" s="12" customFormat="1">
      <c r="B230" s="235"/>
      <c r="C230" s="236"/>
      <c r="D230" s="229" t="s">
        <v>285</v>
      </c>
      <c r="E230" s="237" t="s">
        <v>19</v>
      </c>
      <c r="F230" s="238" t="s">
        <v>2465</v>
      </c>
      <c r="G230" s="236"/>
      <c r="H230" s="239">
        <v>17.442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285</v>
      </c>
      <c r="AU230" s="245" t="s">
        <v>86</v>
      </c>
      <c r="AV230" s="12" t="s">
        <v>86</v>
      </c>
      <c r="AW230" s="12" t="s">
        <v>37</v>
      </c>
      <c r="AX230" s="12" t="s">
        <v>76</v>
      </c>
      <c r="AY230" s="245" t="s">
        <v>195</v>
      </c>
    </row>
    <row r="231" s="13" customFormat="1">
      <c r="B231" s="246"/>
      <c r="C231" s="247"/>
      <c r="D231" s="229" t="s">
        <v>285</v>
      </c>
      <c r="E231" s="248" t="s">
        <v>19</v>
      </c>
      <c r="F231" s="249" t="s">
        <v>294</v>
      </c>
      <c r="G231" s="247"/>
      <c r="H231" s="250">
        <v>57.734000000000002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AT231" s="256" t="s">
        <v>285</v>
      </c>
      <c r="AU231" s="256" t="s">
        <v>86</v>
      </c>
      <c r="AV231" s="13" t="s">
        <v>213</v>
      </c>
      <c r="AW231" s="13" t="s">
        <v>37</v>
      </c>
      <c r="AX231" s="13" t="s">
        <v>84</v>
      </c>
      <c r="AY231" s="256" t="s">
        <v>195</v>
      </c>
    </row>
    <row r="232" s="11" customFormat="1" ht="22.8" customHeight="1">
      <c r="B232" s="201"/>
      <c r="C232" s="202"/>
      <c r="D232" s="203" t="s">
        <v>75</v>
      </c>
      <c r="E232" s="215" t="s">
        <v>229</v>
      </c>
      <c r="F232" s="215" t="s">
        <v>2136</v>
      </c>
      <c r="G232" s="202"/>
      <c r="H232" s="202"/>
      <c r="I232" s="205"/>
      <c r="J232" s="216">
        <f>BK232</f>
        <v>0</v>
      </c>
      <c r="K232" s="202"/>
      <c r="L232" s="207"/>
      <c r="M232" s="208"/>
      <c r="N232" s="209"/>
      <c r="O232" s="209"/>
      <c r="P232" s="210">
        <f>SUM(P233:P423)</f>
        <v>0</v>
      </c>
      <c r="Q232" s="209"/>
      <c r="R232" s="210">
        <f>SUM(R233:R423)</f>
        <v>6.1795990000000005</v>
      </c>
      <c r="S232" s="209"/>
      <c r="T232" s="211">
        <f>SUM(T233:T423)</f>
        <v>0.40000000000000002</v>
      </c>
      <c r="AR232" s="212" t="s">
        <v>84</v>
      </c>
      <c r="AT232" s="213" t="s">
        <v>75</v>
      </c>
      <c r="AU232" s="213" t="s">
        <v>84</v>
      </c>
      <c r="AY232" s="212" t="s">
        <v>195</v>
      </c>
      <c r="BK232" s="214">
        <f>SUM(BK233:BK423)</f>
        <v>0</v>
      </c>
    </row>
    <row r="233" s="1" customFormat="1" ht="16.5" customHeight="1">
      <c r="B233" s="39"/>
      <c r="C233" s="217" t="s">
        <v>593</v>
      </c>
      <c r="D233" s="217" t="s">
        <v>198</v>
      </c>
      <c r="E233" s="218" t="s">
        <v>2466</v>
      </c>
      <c r="F233" s="219" t="s">
        <v>2467</v>
      </c>
      <c r="G233" s="220" t="s">
        <v>223</v>
      </c>
      <c r="H233" s="221">
        <v>1</v>
      </c>
      <c r="I233" s="222"/>
      <c r="J233" s="223">
        <f>ROUND(I233*H233,2)</f>
        <v>0</v>
      </c>
      <c r="K233" s="219" t="s">
        <v>208</v>
      </c>
      <c r="L233" s="44"/>
      <c r="M233" s="224" t="s">
        <v>19</v>
      </c>
      <c r="N233" s="225" t="s">
        <v>47</v>
      </c>
      <c r="O233" s="80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AR233" s="18" t="s">
        <v>213</v>
      </c>
      <c r="AT233" s="18" t="s">
        <v>198</v>
      </c>
      <c r="AU233" s="18" t="s">
        <v>86</v>
      </c>
      <c r="AY233" s="18" t="s">
        <v>195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8" t="s">
        <v>84</v>
      </c>
      <c r="BK233" s="228">
        <f>ROUND(I233*H233,2)</f>
        <v>0</v>
      </c>
      <c r="BL233" s="18" t="s">
        <v>213</v>
      </c>
      <c r="BM233" s="18" t="s">
        <v>2468</v>
      </c>
    </row>
    <row r="234" s="1" customFormat="1">
      <c r="B234" s="39"/>
      <c r="C234" s="40"/>
      <c r="D234" s="229" t="s">
        <v>204</v>
      </c>
      <c r="E234" s="40"/>
      <c r="F234" s="230" t="s">
        <v>2469</v>
      </c>
      <c r="G234" s="40"/>
      <c r="H234" s="40"/>
      <c r="I234" s="144"/>
      <c r="J234" s="40"/>
      <c r="K234" s="40"/>
      <c r="L234" s="44"/>
      <c r="M234" s="231"/>
      <c r="N234" s="80"/>
      <c r="O234" s="80"/>
      <c r="P234" s="80"/>
      <c r="Q234" s="80"/>
      <c r="R234" s="80"/>
      <c r="S234" s="80"/>
      <c r="T234" s="81"/>
      <c r="AT234" s="18" t="s">
        <v>204</v>
      </c>
      <c r="AU234" s="18" t="s">
        <v>86</v>
      </c>
    </row>
    <row r="235" s="12" customFormat="1">
      <c r="B235" s="235"/>
      <c r="C235" s="236"/>
      <c r="D235" s="229" t="s">
        <v>285</v>
      </c>
      <c r="E235" s="237" t="s">
        <v>19</v>
      </c>
      <c r="F235" s="238" t="s">
        <v>2470</v>
      </c>
      <c r="G235" s="236"/>
      <c r="H235" s="239">
        <v>1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285</v>
      </c>
      <c r="AU235" s="245" t="s">
        <v>86</v>
      </c>
      <c r="AV235" s="12" t="s">
        <v>86</v>
      </c>
      <c r="AW235" s="12" t="s">
        <v>37</v>
      </c>
      <c r="AX235" s="12" t="s">
        <v>84</v>
      </c>
      <c r="AY235" s="245" t="s">
        <v>195</v>
      </c>
    </row>
    <row r="236" s="1" customFormat="1" ht="16.5" customHeight="1">
      <c r="B236" s="39"/>
      <c r="C236" s="217" t="s">
        <v>598</v>
      </c>
      <c r="D236" s="217" t="s">
        <v>198</v>
      </c>
      <c r="E236" s="218" t="s">
        <v>2471</v>
      </c>
      <c r="F236" s="219" t="s">
        <v>2472</v>
      </c>
      <c r="G236" s="220" t="s">
        <v>223</v>
      </c>
      <c r="H236" s="221">
        <v>5</v>
      </c>
      <c r="I236" s="222"/>
      <c r="J236" s="223">
        <f>ROUND(I236*H236,2)</f>
        <v>0</v>
      </c>
      <c r="K236" s="219" t="s">
        <v>19</v>
      </c>
      <c r="L236" s="44"/>
      <c r="M236" s="224" t="s">
        <v>19</v>
      </c>
      <c r="N236" s="225" t="s">
        <v>47</v>
      </c>
      <c r="O236" s="80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AR236" s="18" t="s">
        <v>213</v>
      </c>
      <c r="AT236" s="18" t="s">
        <v>198</v>
      </c>
      <c r="AU236" s="18" t="s">
        <v>86</v>
      </c>
      <c r="AY236" s="18" t="s">
        <v>195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8" t="s">
        <v>84</v>
      </c>
      <c r="BK236" s="228">
        <f>ROUND(I236*H236,2)</f>
        <v>0</v>
      </c>
      <c r="BL236" s="18" t="s">
        <v>213</v>
      </c>
      <c r="BM236" s="18" t="s">
        <v>2473</v>
      </c>
    </row>
    <row r="237" s="1" customFormat="1">
      <c r="B237" s="39"/>
      <c r="C237" s="40"/>
      <c r="D237" s="229" t="s">
        <v>204</v>
      </c>
      <c r="E237" s="40"/>
      <c r="F237" s="230" t="s">
        <v>2472</v>
      </c>
      <c r="G237" s="40"/>
      <c r="H237" s="40"/>
      <c r="I237" s="144"/>
      <c r="J237" s="40"/>
      <c r="K237" s="40"/>
      <c r="L237" s="44"/>
      <c r="M237" s="231"/>
      <c r="N237" s="80"/>
      <c r="O237" s="80"/>
      <c r="P237" s="80"/>
      <c r="Q237" s="80"/>
      <c r="R237" s="80"/>
      <c r="S237" s="80"/>
      <c r="T237" s="81"/>
      <c r="AT237" s="18" t="s">
        <v>204</v>
      </c>
      <c r="AU237" s="18" t="s">
        <v>86</v>
      </c>
    </row>
    <row r="238" s="12" customFormat="1">
      <c r="B238" s="235"/>
      <c r="C238" s="236"/>
      <c r="D238" s="229" t="s">
        <v>285</v>
      </c>
      <c r="E238" s="237" t="s">
        <v>19</v>
      </c>
      <c r="F238" s="238" t="s">
        <v>2474</v>
      </c>
      <c r="G238" s="236"/>
      <c r="H238" s="239">
        <v>1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285</v>
      </c>
      <c r="AU238" s="245" t="s">
        <v>86</v>
      </c>
      <c r="AV238" s="12" t="s">
        <v>86</v>
      </c>
      <c r="AW238" s="12" t="s">
        <v>37</v>
      </c>
      <c r="AX238" s="12" t="s">
        <v>76</v>
      </c>
      <c r="AY238" s="245" t="s">
        <v>195</v>
      </c>
    </row>
    <row r="239" s="12" customFormat="1">
      <c r="B239" s="235"/>
      <c r="C239" s="236"/>
      <c r="D239" s="229" t="s">
        <v>285</v>
      </c>
      <c r="E239" s="237" t="s">
        <v>19</v>
      </c>
      <c r="F239" s="238" t="s">
        <v>2475</v>
      </c>
      <c r="G239" s="236"/>
      <c r="H239" s="239">
        <v>1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285</v>
      </c>
      <c r="AU239" s="245" t="s">
        <v>86</v>
      </c>
      <c r="AV239" s="12" t="s">
        <v>86</v>
      </c>
      <c r="AW239" s="12" t="s">
        <v>37</v>
      </c>
      <c r="AX239" s="12" t="s">
        <v>76</v>
      </c>
      <c r="AY239" s="245" t="s">
        <v>195</v>
      </c>
    </row>
    <row r="240" s="12" customFormat="1">
      <c r="B240" s="235"/>
      <c r="C240" s="236"/>
      <c r="D240" s="229" t="s">
        <v>285</v>
      </c>
      <c r="E240" s="237" t="s">
        <v>19</v>
      </c>
      <c r="F240" s="238" t="s">
        <v>2476</v>
      </c>
      <c r="G240" s="236"/>
      <c r="H240" s="239">
        <v>1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285</v>
      </c>
      <c r="AU240" s="245" t="s">
        <v>86</v>
      </c>
      <c r="AV240" s="12" t="s">
        <v>86</v>
      </c>
      <c r="AW240" s="12" t="s">
        <v>37</v>
      </c>
      <c r="AX240" s="12" t="s">
        <v>76</v>
      </c>
      <c r="AY240" s="245" t="s">
        <v>195</v>
      </c>
    </row>
    <row r="241" s="12" customFormat="1">
      <c r="B241" s="235"/>
      <c r="C241" s="236"/>
      <c r="D241" s="229" t="s">
        <v>285</v>
      </c>
      <c r="E241" s="237" t="s">
        <v>19</v>
      </c>
      <c r="F241" s="238" t="s">
        <v>2477</v>
      </c>
      <c r="G241" s="236"/>
      <c r="H241" s="239">
        <v>1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285</v>
      </c>
      <c r="AU241" s="245" t="s">
        <v>86</v>
      </c>
      <c r="AV241" s="12" t="s">
        <v>86</v>
      </c>
      <c r="AW241" s="12" t="s">
        <v>37</v>
      </c>
      <c r="AX241" s="12" t="s">
        <v>76</v>
      </c>
      <c r="AY241" s="245" t="s">
        <v>195</v>
      </c>
    </row>
    <row r="242" s="12" customFormat="1">
      <c r="B242" s="235"/>
      <c r="C242" s="236"/>
      <c r="D242" s="229" t="s">
        <v>285</v>
      </c>
      <c r="E242" s="237" t="s">
        <v>19</v>
      </c>
      <c r="F242" s="238" t="s">
        <v>2478</v>
      </c>
      <c r="G242" s="236"/>
      <c r="H242" s="239">
        <v>1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285</v>
      </c>
      <c r="AU242" s="245" t="s">
        <v>86</v>
      </c>
      <c r="AV242" s="12" t="s">
        <v>86</v>
      </c>
      <c r="AW242" s="12" t="s">
        <v>37</v>
      </c>
      <c r="AX242" s="12" t="s">
        <v>76</v>
      </c>
      <c r="AY242" s="245" t="s">
        <v>195</v>
      </c>
    </row>
    <row r="243" s="13" customFormat="1">
      <c r="B243" s="246"/>
      <c r="C243" s="247"/>
      <c r="D243" s="229" t="s">
        <v>285</v>
      </c>
      <c r="E243" s="248" t="s">
        <v>19</v>
      </c>
      <c r="F243" s="249" t="s">
        <v>294</v>
      </c>
      <c r="G243" s="247"/>
      <c r="H243" s="250">
        <v>5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AT243" s="256" t="s">
        <v>285</v>
      </c>
      <c r="AU243" s="256" t="s">
        <v>86</v>
      </c>
      <c r="AV243" s="13" t="s">
        <v>213</v>
      </c>
      <c r="AW243" s="13" t="s">
        <v>37</v>
      </c>
      <c r="AX243" s="13" t="s">
        <v>84</v>
      </c>
      <c r="AY243" s="256" t="s">
        <v>195</v>
      </c>
    </row>
    <row r="244" s="1" customFormat="1" ht="16.5" customHeight="1">
      <c r="B244" s="39"/>
      <c r="C244" s="217" t="s">
        <v>605</v>
      </c>
      <c r="D244" s="217" t="s">
        <v>198</v>
      </c>
      <c r="E244" s="218" t="s">
        <v>2479</v>
      </c>
      <c r="F244" s="219" t="s">
        <v>2480</v>
      </c>
      <c r="G244" s="220" t="s">
        <v>223</v>
      </c>
      <c r="H244" s="221">
        <v>2</v>
      </c>
      <c r="I244" s="222"/>
      <c r="J244" s="223">
        <f>ROUND(I244*H244,2)</f>
        <v>0</v>
      </c>
      <c r="K244" s="219" t="s">
        <v>208</v>
      </c>
      <c r="L244" s="44"/>
      <c r="M244" s="224" t="s">
        <v>19</v>
      </c>
      <c r="N244" s="225" t="s">
        <v>47</v>
      </c>
      <c r="O244" s="80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AR244" s="18" t="s">
        <v>213</v>
      </c>
      <c r="AT244" s="18" t="s">
        <v>198</v>
      </c>
      <c r="AU244" s="18" t="s">
        <v>86</v>
      </c>
      <c r="AY244" s="18" t="s">
        <v>195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8" t="s">
        <v>84</v>
      </c>
      <c r="BK244" s="228">
        <f>ROUND(I244*H244,2)</f>
        <v>0</v>
      </c>
      <c r="BL244" s="18" t="s">
        <v>213</v>
      </c>
      <c r="BM244" s="18" t="s">
        <v>2481</v>
      </c>
    </row>
    <row r="245" s="1" customFormat="1">
      <c r="B245" s="39"/>
      <c r="C245" s="40"/>
      <c r="D245" s="229" t="s">
        <v>204</v>
      </c>
      <c r="E245" s="40"/>
      <c r="F245" s="230" t="s">
        <v>2482</v>
      </c>
      <c r="G245" s="40"/>
      <c r="H245" s="40"/>
      <c r="I245" s="144"/>
      <c r="J245" s="40"/>
      <c r="K245" s="40"/>
      <c r="L245" s="44"/>
      <c r="M245" s="231"/>
      <c r="N245" s="80"/>
      <c r="O245" s="80"/>
      <c r="P245" s="80"/>
      <c r="Q245" s="80"/>
      <c r="R245" s="80"/>
      <c r="S245" s="80"/>
      <c r="T245" s="81"/>
      <c r="AT245" s="18" t="s">
        <v>204</v>
      </c>
      <c r="AU245" s="18" t="s">
        <v>86</v>
      </c>
    </row>
    <row r="246" s="12" customFormat="1">
      <c r="B246" s="235"/>
      <c r="C246" s="236"/>
      <c r="D246" s="229" t="s">
        <v>285</v>
      </c>
      <c r="E246" s="237" t="s">
        <v>19</v>
      </c>
      <c r="F246" s="238" t="s">
        <v>2483</v>
      </c>
      <c r="G246" s="236"/>
      <c r="H246" s="239">
        <v>2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285</v>
      </c>
      <c r="AU246" s="245" t="s">
        <v>86</v>
      </c>
      <c r="AV246" s="12" t="s">
        <v>86</v>
      </c>
      <c r="AW246" s="12" t="s">
        <v>37</v>
      </c>
      <c r="AX246" s="12" t="s">
        <v>84</v>
      </c>
      <c r="AY246" s="245" t="s">
        <v>195</v>
      </c>
    </row>
    <row r="247" s="1" customFormat="1" ht="16.5" customHeight="1">
      <c r="B247" s="39"/>
      <c r="C247" s="217" t="s">
        <v>611</v>
      </c>
      <c r="D247" s="217" t="s">
        <v>198</v>
      </c>
      <c r="E247" s="218" t="s">
        <v>2484</v>
      </c>
      <c r="F247" s="219" t="s">
        <v>2485</v>
      </c>
      <c r="G247" s="220" t="s">
        <v>223</v>
      </c>
      <c r="H247" s="221">
        <v>15</v>
      </c>
      <c r="I247" s="222"/>
      <c r="J247" s="223">
        <f>ROUND(I247*H247,2)</f>
        <v>0</v>
      </c>
      <c r="K247" s="219" t="s">
        <v>19</v>
      </c>
      <c r="L247" s="44"/>
      <c r="M247" s="224" t="s">
        <v>19</v>
      </c>
      <c r="N247" s="225" t="s">
        <v>47</v>
      </c>
      <c r="O247" s="8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AR247" s="18" t="s">
        <v>213</v>
      </c>
      <c r="AT247" s="18" t="s">
        <v>198</v>
      </c>
      <c r="AU247" s="18" t="s">
        <v>86</v>
      </c>
      <c r="AY247" s="18" t="s">
        <v>195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8" t="s">
        <v>84</v>
      </c>
      <c r="BK247" s="228">
        <f>ROUND(I247*H247,2)</f>
        <v>0</v>
      </c>
      <c r="BL247" s="18" t="s">
        <v>213</v>
      </c>
      <c r="BM247" s="18" t="s">
        <v>2486</v>
      </c>
    </row>
    <row r="248" s="1" customFormat="1">
      <c r="B248" s="39"/>
      <c r="C248" s="40"/>
      <c r="D248" s="229" t="s">
        <v>204</v>
      </c>
      <c r="E248" s="40"/>
      <c r="F248" s="230" t="s">
        <v>2485</v>
      </c>
      <c r="G248" s="40"/>
      <c r="H248" s="40"/>
      <c r="I248" s="144"/>
      <c r="J248" s="40"/>
      <c r="K248" s="40"/>
      <c r="L248" s="44"/>
      <c r="M248" s="231"/>
      <c r="N248" s="80"/>
      <c r="O248" s="80"/>
      <c r="P248" s="80"/>
      <c r="Q248" s="80"/>
      <c r="R248" s="80"/>
      <c r="S248" s="80"/>
      <c r="T248" s="81"/>
      <c r="AT248" s="18" t="s">
        <v>204</v>
      </c>
      <c r="AU248" s="18" t="s">
        <v>86</v>
      </c>
    </row>
    <row r="249" s="12" customFormat="1">
      <c r="B249" s="235"/>
      <c r="C249" s="236"/>
      <c r="D249" s="229" t="s">
        <v>285</v>
      </c>
      <c r="E249" s="237" t="s">
        <v>19</v>
      </c>
      <c r="F249" s="238" t="s">
        <v>2487</v>
      </c>
      <c r="G249" s="236"/>
      <c r="H249" s="239">
        <v>15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AT249" s="245" t="s">
        <v>285</v>
      </c>
      <c r="AU249" s="245" t="s">
        <v>86</v>
      </c>
      <c r="AV249" s="12" t="s">
        <v>86</v>
      </c>
      <c r="AW249" s="12" t="s">
        <v>37</v>
      </c>
      <c r="AX249" s="12" t="s">
        <v>84</v>
      </c>
      <c r="AY249" s="245" t="s">
        <v>195</v>
      </c>
    </row>
    <row r="250" s="1" customFormat="1" ht="16.5" customHeight="1">
      <c r="B250" s="39"/>
      <c r="C250" s="217" t="s">
        <v>616</v>
      </c>
      <c r="D250" s="217" t="s">
        <v>198</v>
      </c>
      <c r="E250" s="218" t="s">
        <v>2488</v>
      </c>
      <c r="F250" s="219" t="s">
        <v>2489</v>
      </c>
      <c r="G250" s="220" t="s">
        <v>312</v>
      </c>
      <c r="H250" s="221">
        <v>19.800000000000001</v>
      </c>
      <c r="I250" s="222"/>
      <c r="J250" s="223">
        <f>ROUND(I250*H250,2)</f>
        <v>0</v>
      </c>
      <c r="K250" s="219" t="s">
        <v>208</v>
      </c>
      <c r="L250" s="44"/>
      <c r="M250" s="224" t="s">
        <v>19</v>
      </c>
      <c r="N250" s="225" t="s">
        <v>47</v>
      </c>
      <c r="O250" s="80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AR250" s="18" t="s">
        <v>213</v>
      </c>
      <c r="AT250" s="18" t="s">
        <v>198</v>
      </c>
      <c r="AU250" s="18" t="s">
        <v>86</v>
      </c>
      <c r="AY250" s="18" t="s">
        <v>195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8" t="s">
        <v>84</v>
      </c>
      <c r="BK250" s="228">
        <f>ROUND(I250*H250,2)</f>
        <v>0</v>
      </c>
      <c r="BL250" s="18" t="s">
        <v>213</v>
      </c>
      <c r="BM250" s="18" t="s">
        <v>2490</v>
      </c>
    </row>
    <row r="251" s="1" customFormat="1">
      <c r="B251" s="39"/>
      <c r="C251" s="40"/>
      <c r="D251" s="229" t="s">
        <v>204</v>
      </c>
      <c r="E251" s="40"/>
      <c r="F251" s="230" t="s">
        <v>2491</v>
      </c>
      <c r="G251" s="40"/>
      <c r="H251" s="40"/>
      <c r="I251" s="144"/>
      <c r="J251" s="40"/>
      <c r="K251" s="40"/>
      <c r="L251" s="44"/>
      <c r="M251" s="231"/>
      <c r="N251" s="80"/>
      <c r="O251" s="80"/>
      <c r="P251" s="80"/>
      <c r="Q251" s="80"/>
      <c r="R251" s="80"/>
      <c r="S251" s="80"/>
      <c r="T251" s="81"/>
      <c r="AT251" s="18" t="s">
        <v>204</v>
      </c>
      <c r="AU251" s="18" t="s">
        <v>86</v>
      </c>
    </row>
    <row r="252" s="12" customFormat="1">
      <c r="B252" s="235"/>
      <c r="C252" s="236"/>
      <c r="D252" s="229" t="s">
        <v>285</v>
      </c>
      <c r="E252" s="237" t="s">
        <v>19</v>
      </c>
      <c r="F252" s="238" t="s">
        <v>2492</v>
      </c>
      <c r="G252" s="236"/>
      <c r="H252" s="239">
        <v>19.800000000000001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285</v>
      </c>
      <c r="AU252" s="245" t="s">
        <v>86</v>
      </c>
      <c r="AV252" s="12" t="s">
        <v>86</v>
      </c>
      <c r="AW252" s="12" t="s">
        <v>37</v>
      </c>
      <c r="AX252" s="12" t="s">
        <v>84</v>
      </c>
      <c r="AY252" s="245" t="s">
        <v>195</v>
      </c>
    </row>
    <row r="253" s="1" customFormat="1" ht="16.5" customHeight="1">
      <c r="B253" s="39"/>
      <c r="C253" s="270" t="s">
        <v>627</v>
      </c>
      <c r="D253" s="270" t="s">
        <v>497</v>
      </c>
      <c r="E253" s="271" t="s">
        <v>2493</v>
      </c>
      <c r="F253" s="272" t="s">
        <v>2494</v>
      </c>
      <c r="G253" s="273" t="s">
        <v>312</v>
      </c>
      <c r="H253" s="274">
        <v>6.0599999999999996</v>
      </c>
      <c r="I253" s="275"/>
      <c r="J253" s="276">
        <f>ROUND(I253*H253,2)</f>
        <v>0</v>
      </c>
      <c r="K253" s="272" t="s">
        <v>19</v>
      </c>
      <c r="L253" s="277"/>
      <c r="M253" s="278" t="s">
        <v>19</v>
      </c>
      <c r="N253" s="279" t="s">
        <v>47</v>
      </c>
      <c r="O253" s="80"/>
      <c r="P253" s="226">
        <f>O253*H253</f>
        <v>0</v>
      </c>
      <c r="Q253" s="226">
        <v>0.094500000000000001</v>
      </c>
      <c r="R253" s="226">
        <f>Q253*H253</f>
        <v>0.57267000000000001</v>
      </c>
      <c r="S253" s="226">
        <v>0</v>
      </c>
      <c r="T253" s="227">
        <f>S253*H253</f>
        <v>0</v>
      </c>
      <c r="AR253" s="18" t="s">
        <v>229</v>
      </c>
      <c r="AT253" s="18" t="s">
        <v>497</v>
      </c>
      <c r="AU253" s="18" t="s">
        <v>86</v>
      </c>
      <c r="AY253" s="18" t="s">
        <v>195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8" t="s">
        <v>84</v>
      </c>
      <c r="BK253" s="228">
        <f>ROUND(I253*H253,2)</f>
        <v>0</v>
      </c>
      <c r="BL253" s="18" t="s">
        <v>213</v>
      </c>
      <c r="BM253" s="18" t="s">
        <v>2495</v>
      </c>
    </row>
    <row r="254" s="1" customFormat="1">
      <c r="B254" s="39"/>
      <c r="C254" s="40"/>
      <c r="D254" s="229" t="s">
        <v>204</v>
      </c>
      <c r="E254" s="40"/>
      <c r="F254" s="230" t="s">
        <v>2494</v>
      </c>
      <c r="G254" s="40"/>
      <c r="H254" s="40"/>
      <c r="I254" s="144"/>
      <c r="J254" s="40"/>
      <c r="K254" s="40"/>
      <c r="L254" s="44"/>
      <c r="M254" s="231"/>
      <c r="N254" s="80"/>
      <c r="O254" s="80"/>
      <c r="P254" s="80"/>
      <c r="Q254" s="80"/>
      <c r="R254" s="80"/>
      <c r="S254" s="80"/>
      <c r="T254" s="81"/>
      <c r="AT254" s="18" t="s">
        <v>204</v>
      </c>
      <c r="AU254" s="18" t="s">
        <v>86</v>
      </c>
    </row>
    <row r="255" s="12" customFormat="1">
      <c r="B255" s="235"/>
      <c r="C255" s="236"/>
      <c r="D255" s="229" t="s">
        <v>285</v>
      </c>
      <c r="E255" s="237" t="s">
        <v>19</v>
      </c>
      <c r="F255" s="238" t="s">
        <v>917</v>
      </c>
      <c r="G255" s="236"/>
      <c r="H255" s="239">
        <v>6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285</v>
      </c>
      <c r="AU255" s="245" t="s">
        <v>86</v>
      </c>
      <c r="AV255" s="12" t="s">
        <v>86</v>
      </c>
      <c r="AW255" s="12" t="s">
        <v>37</v>
      </c>
      <c r="AX255" s="12" t="s">
        <v>76</v>
      </c>
      <c r="AY255" s="245" t="s">
        <v>195</v>
      </c>
    </row>
    <row r="256" s="12" customFormat="1">
      <c r="B256" s="235"/>
      <c r="C256" s="236"/>
      <c r="D256" s="229" t="s">
        <v>285</v>
      </c>
      <c r="E256" s="237" t="s">
        <v>19</v>
      </c>
      <c r="F256" s="238" t="s">
        <v>2496</v>
      </c>
      <c r="G256" s="236"/>
      <c r="H256" s="239">
        <v>6.0599999999999996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285</v>
      </c>
      <c r="AU256" s="245" t="s">
        <v>86</v>
      </c>
      <c r="AV256" s="12" t="s">
        <v>86</v>
      </c>
      <c r="AW256" s="12" t="s">
        <v>37</v>
      </c>
      <c r="AX256" s="12" t="s">
        <v>84</v>
      </c>
      <c r="AY256" s="245" t="s">
        <v>195</v>
      </c>
    </row>
    <row r="257" s="1" customFormat="1" ht="16.5" customHeight="1">
      <c r="B257" s="39"/>
      <c r="C257" s="270" t="s">
        <v>633</v>
      </c>
      <c r="D257" s="270" t="s">
        <v>497</v>
      </c>
      <c r="E257" s="271" t="s">
        <v>2497</v>
      </c>
      <c r="F257" s="272" t="s">
        <v>2494</v>
      </c>
      <c r="G257" s="273" t="s">
        <v>312</v>
      </c>
      <c r="H257" s="274">
        <v>13.938000000000001</v>
      </c>
      <c r="I257" s="275"/>
      <c r="J257" s="276">
        <f>ROUND(I257*H257,2)</f>
        <v>0</v>
      </c>
      <c r="K257" s="272" t="s">
        <v>19</v>
      </c>
      <c r="L257" s="277"/>
      <c r="M257" s="278" t="s">
        <v>19</v>
      </c>
      <c r="N257" s="279" t="s">
        <v>47</v>
      </c>
      <c r="O257" s="80"/>
      <c r="P257" s="226">
        <f>O257*H257</f>
        <v>0</v>
      </c>
      <c r="Q257" s="226">
        <v>0.094500000000000001</v>
      </c>
      <c r="R257" s="226">
        <f>Q257*H257</f>
        <v>1.3171410000000001</v>
      </c>
      <c r="S257" s="226">
        <v>0</v>
      </c>
      <c r="T257" s="227">
        <f>S257*H257</f>
        <v>0</v>
      </c>
      <c r="AR257" s="18" t="s">
        <v>229</v>
      </c>
      <c r="AT257" s="18" t="s">
        <v>497</v>
      </c>
      <c r="AU257" s="18" t="s">
        <v>86</v>
      </c>
      <c r="AY257" s="18" t="s">
        <v>195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8" t="s">
        <v>84</v>
      </c>
      <c r="BK257" s="228">
        <f>ROUND(I257*H257,2)</f>
        <v>0</v>
      </c>
      <c r="BL257" s="18" t="s">
        <v>213</v>
      </c>
      <c r="BM257" s="18" t="s">
        <v>2498</v>
      </c>
    </row>
    <row r="258" s="1" customFormat="1">
      <c r="B258" s="39"/>
      <c r="C258" s="40"/>
      <c r="D258" s="229" t="s">
        <v>204</v>
      </c>
      <c r="E258" s="40"/>
      <c r="F258" s="230" t="s">
        <v>2494</v>
      </c>
      <c r="G258" s="40"/>
      <c r="H258" s="40"/>
      <c r="I258" s="144"/>
      <c r="J258" s="40"/>
      <c r="K258" s="40"/>
      <c r="L258" s="44"/>
      <c r="M258" s="231"/>
      <c r="N258" s="80"/>
      <c r="O258" s="80"/>
      <c r="P258" s="80"/>
      <c r="Q258" s="80"/>
      <c r="R258" s="80"/>
      <c r="S258" s="80"/>
      <c r="T258" s="81"/>
      <c r="AT258" s="18" t="s">
        <v>204</v>
      </c>
      <c r="AU258" s="18" t="s">
        <v>86</v>
      </c>
    </row>
    <row r="259" s="12" customFormat="1">
      <c r="B259" s="235"/>
      <c r="C259" s="236"/>
      <c r="D259" s="229" t="s">
        <v>285</v>
      </c>
      <c r="E259" s="237" t="s">
        <v>19</v>
      </c>
      <c r="F259" s="238" t="s">
        <v>2499</v>
      </c>
      <c r="G259" s="236"/>
      <c r="H259" s="239">
        <v>4.7000000000000002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285</v>
      </c>
      <c r="AU259" s="245" t="s">
        <v>86</v>
      </c>
      <c r="AV259" s="12" t="s">
        <v>86</v>
      </c>
      <c r="AW259" s="12" t="s">
        <v>37</v>
      </c>
      <c r="AX259" s="12" t="s">
        <v>76</v>
      </c>
      <c r="AY259" s="245" t="s">
        <v>195</v>
      </c>
    </row>
    <row r="260" s="12" customFormat="1">
      <c r="B260" s="235"/>
      <c r="C260" s="236"/>
      <c r="D260" s="229" t="s">
        <v>285</v>
      </c>
      <c r="E260" s="237" t="s">
        <v>19</v>
      </c>
      <c r="F260" s="238" t="s">
        <v>2500</v>
      </c>
      <c r="G260" s="236"/>
      <c r="H260" s="239">
        <v>1.1000000000000001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AT260" s="245" t="s">
        <v>285</v>
      </c>
      <c r="AU260" s="245" t="s">
        <v>86</v>
      </c>
      <c r="AV260" s="12" t="s">
        <v>86</v>
      </c>
      <c r="AW260" s="12" t="s">
        <v>37</v>
      </c>
      <c r="AX260" s="12" t="s">
        <v>76</v>
      </c>
      <c r="AY260" s="245" t="s">
        <v>195</v>
      </c>
    </row>
    <row r="261" s="12" customFormat="1">
      <c r="B261" s="235"/>
      <c r="C261" s="236"/>
      <c r="D261" s="229" t="s">
        <v>285</v>
      </c>
      <c r="E261" s="237" t="s">
        <v>19</v>
      </c>
      <c r="F261" s="238" t="s">
        <v>2501</v>
      </c>
      <c r="G261" s="236"/>
      <c r="H261" s="239">
        <v>3.7000000000000002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AT261" s="245" t="s">
        <v>285</v>
      </c>
      <c r="AU261" s="245" t="s">
        <v>86</v>
      </c>
      <c r="AV261" s="12" t="s">
        <v>86</v>
      </c>
      <c r="AW261" s="12" t="s">
        <v>37</v>
      </c>
      <c r="AX261" s="12" t="s">
        <v>76</v>
      </c>
      <c r="AY261" s="245" t="s">
        <v>195</v>
      </c>
    </row>
    <row r="262" s="12" customFormat="1">
      <c r="B262" s="235"/>
      <c r="C262" s="236"/>
      <c r="D262" s="229" t="s">
        <v>285</v>
      </c>
      <c r="E262" s="237" t="s">
        <v>19</v>
      </c>
      <c r="F262" s="238" t="s">
        <v>2502</v>
      </c>
      <c r="G262" s="236"/>
      <c r="H262" s="239">
        <v>3.2999999999999998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285</v>
      </c>
      <c r="AU262" s="245" t="s">
        <v>86</v>
      </c>
      <c r="AV262" s="12" t="s">
        <v>86</v>
      </c>
      <c r="AW262" s="12" t="s">
        <v>37</v>
      </c>
      <c r="AX262" s="12" t="s">
        <v>76</v>
      </c>
      <c r="AY262" s="245" t="s">
        <v>195</v>
      </c>
    </row>
    <row r="263" s="12" customFormat="1">
      <c r="B263" s="235"/>
      <c r="C263" s="236"/>
      <c r="D263" s="229" t="s">
        <v>285</v>
      </c>
      <c r="E263" s="237" t="s">
        <v>19</v>
      </c>
      <c r="F263" s="238" t="s">
        <v>2503</v>
      </c>
      <c r="G263" s="236"/>
      <c r="H263" s="239">
        <v>1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AT263" s="245" t="s">
        <v>285</v>
      </c>
      <c r="AU263" s="245" t="s">
        <v>86</v>
      </c>
      <c r="AV263" s="12" t="s">
        <v>86</v>
      </c>
      <c r="AW263" s="12" t="s">
        <v>37</v>
      </c>
      <c r="AX263" s="12" t="s">
        <v>76</v>
      </c>
      <c r="AY263" s="245" t="s">
        <v>195</v>
      </c>
    </row>
    <row r="264" s="13" customFormat="1">
      <c r="B264" s="246"/>
      <c r="C264" s="247"/>
      <c r="D264" s="229" t="s">
        <v>285</v>
      </c>
      <c r="E264" s="248" t="s">
        <v>19</v>
      </c>
      <c r="F264" s="249" t="s">
        <v>294</v>
      </c>
      <c r="G264" s="247"/>
      <c r="H264" s="250">
        <v>13.800000000000001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AT264" s="256" t="s">
        <v>285</v>
      </c>
      <c r="AU264" s="256" t="s">
        <v>86</v>
      </c>
      <c r="AV264" s="13" t="s">
        <v>213</v>
      </c>
      <c r="AW264" s="13" t="s">
        <v>37</v>
      </c>
      <c r="AX264" s="13" t="s">
        <v>76</v>
      </c>
      <c r="AY264" s="256" t="s">
        <v>195</v>
      </c>
    </row>
    <row r="265" s="12" customFormat="1">
      <c r="B265" s="235"/>
      <c r="C265" s="236"/>
      <c r="D265" s="229" t="s">
        <v>285</v>
      </c>
      <c r="E265" s="237" t="s">
        <v>19</v>
      </c>
      <c r="F265" s="238" t="s">
        <v>2504</v>
      </c>
      <c r="G265" s="236"/>
      <c r="H265" s="239">
        <v>13.938000000000001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AT265" s="245" t="s">
        <v>285</v>
      </c>
      <c r="AU265" s="245" t="s">
        <v>86</v>
      </c>
      <c r="AV265" s="12" t="s">
        <v>86</v>
      </c>
      <c r="AW265" s="12" t="s">
        <v>37</v>
      </c>
      <c r="AX265" s="12" t="s">
        <v>84</v>
      </c>
      <c r="AY265" s="245" t="s">
        <v>195</v>
      </c>
    </row>
    <row r="266" s="1" customFormat="1" ht="16.5" customHeight="1">
      <c r="B266" s="39"/>
      <c r="C266" s="270" t="s">
        <v>638</v>
      </c>
      <c r="D266" s="270" t="s">
        <v>497</v>
      </c>
      <c r="E266" s="271" t="s">
        <v>2505</v>
      </c>
      <c r="F266" s="272" t="s">
        <v>2506</v>
      </c>
      <c r="G266" s="273" t="s">
        <v>223</v>
      </c>
      <c r="H266" s="274">
        <v>15</v>
      </c>
      <c r="I266" s="275"/>
      <c r="J266" s="276">
        <f>ROUND(I266*H266,2)</f>
        <v>0</v>
      </c>
      <c r="K266" s="272" t="s">
        <v>19</v>
      </c>
      <c r="L266" s="277"/>
      <c r="M266" s="278" t="s">
        <v>19</v>
      </c>
      <c r="N266" s="279" t="s">
        <v>47</v>
      </c>
      <c r="O266" s="80"/>
      <c r="P266" s="226">
        <f>O266*H266</f>
        <v>0</v>
      </c>
      <c r="Q266" s="226">
        <v>0.0023999999999999998</v>
      </c>
      <c r="R266" s="226">
        <f>Q266*H266</f>
        <v>0.035999999999999997</v>
      </c>
      <c r="S266" s="226">
        <v>0</v>
      </c>
      <c r="T266" s="227">
        <f>S266*H266</f>
        <v>0</v>
      </c>
      <c r="AR266" s="18" t="s">
        <v>229</v>
      </c>
      <c r="AT266" s="18" t="s">
        <v>497</v>
      </c>
      <c r="AU266" s="18" t="s">
        <v>86</v>
      </c>
      <c r="AY266" s="18" t="s">
        <v>195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8" t="s">
        <v>84</v>
      </c>
      <c r="BK266" s="228">
        <f>ROUND(I266*H266,2)</f>
        <v>0</v>
      </c>
      <c r="BL266" s="18" t="s">
        <v>213</v>
      </c>
      <c r="BM266" s="18" t="s">
        <v>2507</v>
      </c>
    </row>
    <row r="267" s="1" customFormat="1">
      <c r="B267" s="39"/>
      <c r="C267" s="40"/>
      <c r="D267" s="229" t="s">
        <v>204</v>
      </c>
      <c r="E267" s="40"/>
      <c r="F267" s="230" t="s">
        <v>2506</v>
      </c>
      <c r="G267" s="40"/>
      <c r="H267" s="40"/>
      <c r="I267" s="144"/>
      <c r="J267" s="40"/>
      <c r="K267" s="40"/>
      <c r="L267" s="44"/>
      <c r="M267" s="231"/>
      <c r="N267" s="80"/>
      <c r="O267" s="80"/>
      <c r="P267" s="80"/>
      <c r="Q267" s="80"/>
      <c r="R267" s="80"/>
      <c r="S267" s="80"/>
      <c r="T267" s="81"/>
      <c r="AT267" s="18" t="s">
        <v>204</v>
      </c>
      <c r="AU267" s="18" t="s">
        <v>86</v>
      </c>
    </row>
    <row r="268" s="12" customFormat="1">
      <c r="B268" s="235"/>
      <c r="C268" s="236"/>
      <c r="D268" s="229" t="s">
        <v>285</v>
      </c>
      <c r="E268" s="237" t="s">
        <v>19</v>
      </c>
      <c r="F268" s="238" t="s">
        <v>2487</v>
      </c>
      <c r="G268" s="236"/>
      <c r="H268" s="239">
        <v>15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AT268" s="245" t="s">
        <v>285</v>
      </c>
      <c r="AU268" s="245" t="s">
        <v>86</v>
      </c>
      <c r="AV268" s="12" t="s">
        <v>86</v>
      </c>
      <c r="AW268" s="12" t="s">
        <v>37</v>
      </c>
      <c r="AX268" s="12" t="s">
        <v>84</v>
      </c>
      <c r="AY268" s="245" t="s">
        <v>195</v>
      </c>
    </row>
    <row r="269" s="1" customFormat="1" ht="16.5" customHeight="1">
      <c r="B269" s="39"/>
      <c r="C269" s="217" t="s">
        <v>643</v>
      </c>
      <c r="D269" s="217" t="s">
        <v>198</v>
      </c>
      <c r="E269" s="218" t="s">
        <v>2508</v>
      </c>
      <c r="F269" s="219" t="s">
        <v>2509</v>
      </c>
      <c r="G269" s="220" t="s">
        <v>223</v>
      </c>
      <c r="H269" s="221">
        <v>4</v>
      </c>
      <c r="I269" s="222"/>
      <c r="J269" s="223">
        <f>ROUND(I269*H269,2)</f>
        <v>0</v>
      </c>
      <c r="K269" s="219" t="s">
        <v>208</v>
      </c>
      <c r="L269" s="44"/>
      <c r="M269" s="224" t="s">
        <v>19</v>
      </c>
      <c r="N269" s="225" t="s">
        <v>47</v>
      </c>
      <c r="O269" s="80"/>
      <c r="P269" s="226">
        <f>O269*H269</f>
        <v>0</v>
      </c>
      <c r="Q269" s="226">
        <v>0.00167</v>
      </c>
      <c r="R269" s="226">
        <f>Q269*H269</f>
        <v>0.0066800000000000002</v>
      </c>
      <c r="S269" s="226">
        <v>0</v>
      </c>
      <c r="T269" s="227">
        <f>S269*H269</f>
        <v>0</v>
      </c>
      <c r="AR269" s="18" t="s">
        <v>213</v>
      </c>
      <c r="AT269" s="18" t="s">
        <v>198</v>
      </c>
      <c r="AU269" s="18" t="s">
        <v>86</v>
      </c>
      <c r="AY269" s="18" t="s">
        <v>195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8" t="s">
        <v>84</v>
      </c>
      <c r="BK269" s="228">
        <f>ROUND(I269*H269,2)</f>
        <v>0</v>
      </c>
      <c r="BL269" s="18" t="s">
        <v>213</v>
      </c>
      <c r="BM269" s="18" t="s">
        <v>2510</v>
      </c>
    </row>
    <row r="270" s="1" customFormat="1">
      <c r="B270" s="39"/>
      <c r="C270" s="40"/>
      <c r="D270" s="229" t="s">
        <v>204</v>
      </c>
      <c r="E270" s="40"/>
      <c r="F270" s="230" t="s">
        <v>2511</v>
      </c>
      <c r="G270" s="40"/>
      <c r="H270" s="40"/>
      <c r="I270" s="144"/>
      <c r="J270" s="40"/>
      <c r="K270" s="40"/>
      <c r="L270" s="44"/>
      <c r="M270" s="231"/>
      <c r="N270" s="80"/>
      <c r="O270" s="80"/>
      <c r="P270" s="80"/>
      <c r="Q270" s="80"/>
      <c r="R270" s="80"/>
      <c r="S270" s="80"/>
      <c r="T270" s="81"/>
      <c r="AT270" s="18" t="s">
        <v>204</v>
      </c>
      <c r="AU270" s="18" t="s">
        <v>86</v>
      </c>
    </row>
    <row r="271" s="12" customFormat="1">
      <c r="B271" s="235"/>
      <c r="C271" s="236"/>
      <c r="D271" s="229" t="s">
        <v>285</v>
      </c>
      <c r="E271" s="237" t="s">
        <v>19</v>
      </c>
      <c r="F271" s="238" t="s">
        <v>1479</v>
      </c>
      <c r="G271" s="236"/>
      <c r="H271" s="239">
        <v>4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AT271" s="245" t="s">
        <v>285</v>
      </c>
      <c r="AU271" s="245" t="s">
        <v>86</v>
      </c>
      <c r="AV271" s="12" t="s">
        <v>86</v>
      </c>
      <c r="AW271" s="12" t="s">
        <v>37</v>
      </c>
      <c r="AX271" s="12" t="s">
        <v>84</v>
      </c>
      <c r="AY271" s="245" t="s">
        <v>195</v>
      </c>
    </row>
    <row r="272" s="1" customFormat="1" ht="16.5" customHeight="1">
      <c r="B272" s="39"/>
      <c r="C272" s="270" t="s">
        <v>648</v>
      </c>
      <c r="D272" s="270" t="s">
        <v>497</v>
      </c>
      <c r="E272" s="271" t="s">
        <v>2512</v>
      </c>
      <c r="F272" s="272" t="s">
        <v>2513</v>
      </c>
      <c r="G272" s="273" t="s">
        <v>2514</v>
      </c>
      <c r="H272" s="274">
        <v>2</v>
      </c>
      <c r="I272" s="275"/>
      <c r="J272" s="276">
        <f>ROUND(I272*H272,2)</f>
        <v>0</v>
      </c>
      <c r="K272" s="272" t="s">
        <v>19</v>
      </c>
      <c r="L272" s="277"/>
      <c r="M272" s="278" t="s">
        <v>19</v>
      </c>
      <c r="N272" s="279" t="s">
        <v>47</v>
      </c>
      <c r="O272" s="80"/>
      <c r="P272" s="226">
        <f>O272*H272</f>
        <v>0</v>
      </c>
      <c r="Q272" s="226">
        <v>2.0000000000000002E-05</v>
      </c>
      <c r="R272" s="226">
        <f>Q272*H272</f>
        <v>4.0000000000000003E-05</v>
      </c>
      <c r="S272" s="226">
        <v>0</v>
      </c>
      <c r="T272" s="227">
        <f>S272*H272</f>
        <v>0</v>
      </c>
      <c r="AR272" s="18" t="s">
        <v>229</v>
      </c>
      <c r="AT272" s="18" t="s">
        <v>497</v>
      </c>
      <c r="AU272" s="18" t="s">
        <v>86</v>
      </c>
      <c r="AY272" s="18" t="s">
        <v>195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8" t="s">
        <v>84</v>
      </c>
      <c r="BK272" s="228">
        <f>ROUND(I272*H272,2)</f>
        <v>0</v>
      </c>
      <c r="BL272" s="18" t="s">
        <v>213</v>
      </c>
      <c r="BM272" s="18" t="s">
        <v>2515</v>
      </c>
    </row>
    <row r="273" s="1" customFormat="1">
      <c r="B273" s="39"/>
      <c r="C273" s="40"/>
      <c r="D273" s="229" t="s">
        <v>204</v>
      </c>
      <c r="E273" s="40"/>
      <c r="F273" s="230" t="s">
        <v>2513</v>
      </c>
      <c r="G273" s="40"/>
      <c r="H273" s="40"/>
      <c r="I273" s="144"/>
      <c r="J273" s="40"/>
      <c r="K273" s="40"/>
      <c r="L273" s="44"/>
      <c r="M273" s="231"/>
      <c r="N273" s="80"/>
      <c r="O273" s="80"/>
      <c r="P273" s="80"/>
      <c r="Q273" s="80"/>
      <c r="R273" s="80"/>
      <c r="S273" s="80"/>
      <c r="T273" s="81"/>
      <c r="AT273" s="18" t="s">
        <v>204</v>
      </c>
      <c r="AU273" s="18" t="s">
        <v>86</v>
      </c>
    </row>
    <row r="274" s="12" customFormat="1">
      <c r="B274" s="235"/>
      <c r="C274" s="236"/>
      <c r="D274" s="229" t="s">
        <v>285</v>
      </c>
      <c r="E274" s="237" t="s">
        <v>19</v>
      </c>
      <c r="F274" s="238" t="s">
        <v>2516</v>
      </c>
      <c r="G274" s="236"/>
      <c r="H274" s="239">
        <v>2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AT274" s="245" t="s">
        <v>285</v>
      </c>
      <c r="AU274" s="245" t="s">
        <v>86</v>
      </c>
      <c r="AV274" s="12" t="s">
        <v>86</v>
      </c>
      <c r="AW274" s="12" t="s">
        <v>37</v>
      </c>
      <c r="AX274" s="12" t="s">
        <v>84</v>
      </c>
      <c r="AY274" s="245" t="s">
        <v>195</v>
      </c>
    </row>
    <row r="275" s="1" customFormat="1" ht="16.5" customHeight="1">
      <c r="B275" s="39"/>
      <c r="C275" s="270" t="s">
        <v>654</v>
      </c>
      <c r="D275" s="270" t="s">
        <v>497</v>
      </c>
      <c r="E275" s="271" t="s">
        <v>2517</v>
      </c>
      <c r="F275" s="272" t="s">
        <v>2518</v>
      </c>
      <c r="G275" s="273" t="s">
        <v>223</v>
      </c>
      <c r="H275" s="274">
        <v>2</v>
      </c>
      <c r="I275" s="275"/>
      <c r="J275" s="276">
        <f>ROUND(I275*H275,2)</f>
        <v>0</v>
      </c>
      <c r="K275" s="272" t="s">
        <v>208</v>
      </c>
      <c r="L275" s="277"/>
      <c r="M275" s="278" t="s">
        <v>19</v>
      </c>
      <c r="N275" s="279" t="s">
        <v>47</v>
      </c>
      <c r="O275" s="80"/>
      <c r="P275" s="226">
        <f>O275*H275</f>
        <v>0</v>
      </c>
      <c r="Q275" s="226">
        <v>0.0112</v>
      </c>
      <c r="R275" s="226">
        <f>Q275*H275</f>
        <v>0.0224</v>
      </c>
      <c r="S275" s="226">
        <v>0</v>
      </c>
      <c r="T275" s="227">
        <f>S275*H275</f>
        <v>0</v>
      </c>
      <c r="AR275" s="18" t="s">
        <v>229</v>
      </c>
      <c r="AT275" s="18" t="s">
        <v>497</v>
      </c>
      <c r="AU275" s="18" t="s">
        <v>86</v>
      </c>
      <c r="AY275" s="18" t="s">
        <v>195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8" t="s">
        <v>84</v>
      </c>
      <c r="BK275" s="228">
        <f>ROUND(I275*H275,2)</f>
        <v>0</v>
      </c>
      <c r="BL275" s="18" t="s">
        <v>213</v>
      </c>
      <c r="BM275" s="18" t="s">
        <v>2519</v>
      </c>
    </row>
    <row r="276" s="1" customFormat="1">
      <c r="B276" s="39"/>
      <c r="C276" s="40"/>
      <c r="D276" s="229" t="s">
        <v>204</v>
      </c>
      <c r="E276" s="40"/>
      <c r="F276" s="230" t="s">
        <v>2518</v>
      </c>
      <c r="G276" s="40"/>
      <c r="H276" s="40"/>
      <c r="I276" s="144"/>
      <c r="J276" s="40"/>
      <c r="K276" s="40"/>
      <c r="L276" s="44"/>
      <c r="M276" s="231"/>
      <c r="N276" s="80"/>
      <c r="O276" s="80"/>
      <c r="P276" s="80"/>
      <c r="Q276" s="80"/>
      <c r="R276" s="80"/>
      <c r="S276" s="80"/>
      <c r="T276" s="81"/>
      <c r="AT276" s="18" t="s">
        <v>204</v>
      </c>
      <c r="AU276" s="18" t="s">
        <v>86</v>
      </c>
    </row>
    <row r="277" s="12" customFormat="1">
      <c r="B277" s="235"/>
      <c r="C277" s="236"/>
      <c r="D277" s="229" t="s">
        <v>285</v>
      </c>
      <c r="E277" s="237" t="s">
        <v>19</v>
      </c>
      <c r="F277" s="238" t="s">
        <v>2516</v>
      </c>
      <c r="G277" s="236"/>
      <c r="H277" s="239">
        <v>2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285</v>
      </c>
      <c r="AU277" s="245" t="s">
        <v>86</v>
      </c>
      <c r="AV277" s="12" t="s">
        <v>86</v>
      </c>
      <c r="AW277" s="12" t="s">
        <v>37</v>
      </c>
      <c r="AX277" s="12" t="s">
        <v>84</v>
      </c>
      <c r="AY277" s="245" t="s">
        <v>195</v>
      </c>
    </row>
    <row r="278" s="1" customFormat="1" ht="16.5" customHeight="1">
      <c r="B278" s="39"/>
      <c r="C278" s="217" t="s">
        <v>660</v>
      </c>
      <c r="D278" s="217" t="s">
        <v>198</v>
      </c>
      <c r="E278" s="218" t="s">
        <v>2520</v>
      </c>
      <c r="F278" s="219" t="s">
        <v>2521</v>
      </c>
      <c r="G278" s="220" t="s">
        <v>223</v>
      </c>
      <c r="H278" s="221">
        <v>2</v>
      </c>
      <c r="I278" s="222"/>
      <c r="J278" s="223">
        <f>ROUND(I278*H278,2)</f>
        <v>0</v>
      </c>
      <c r="K278" s="219" t="s">
        <v>208</v>
      </c>
      <c r="L278" s="44"/>
      <c r="M278" s="224" t="s">
        <v>19</v>
      </c>
      <c r="N278" s="225" t="s">
        <v>47</v>
      </c>
      <c r="O278" s="80"/>
      <c r="P278" s="226">
        <f>O278*H278</f>
        <v>0</v>
      </c>
      <c r="Q278" s="226">
        <v>0.0030100000000000001</v>
      </c>
      <c r="R278" s="226">
        <f>Q278*H278</f>
        <v>0.0060200000000000002</v>
      </c>
      <c r="S278" s="226">
        <v>0</v>
      </c>
      <c r="T278" s="227">
        <f>S278*H278</f>
        <v>0</v>
      </c>
      <c r="AR278" s="18" t="s">
        <v>213</v>
      </c>
      <c r="AT278" s="18" t="s">
        <v>198</v>
      </c>
      <c r="AU278" s="18" t="s">
        <v>86</v>
      </c>
      <c r="AY278" s="18" t="s">
        <v>195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8" t="s">
        <v>84</v>
      </c>
      <c r="BK278" s="228">
        <f>ROUND(I278*H278,2)</f>
        <v>0</v>
      </c>
      <c r="BL278" s="18" t="s">
        <v>213</v>
      </c>
      <c r="BM278" s="18" t="s">
        <v>2522</v>
      </c>
    </row>
    <row r="279" s="1" customFormat="1">
      <c r="B279" s="39"/>
      <c r="C279" s="40"/>
      <c r="D279" s="229" t="s">
        <v>204</v>
      </c>
      <c r="E279" s="40"/>
      <c r="F279" s="230" t="s">
        <v>2523</v>
      </c>
      <c r="G279" s="40"/>
      <c r="H279" s="40"/>
      <c r="I279" s="144"/>
      <c r="J279" s="40"/>
      <c r="K279" s="40"/>
      <c r="L279" s="44"/>
      <c r="M279" s="231"/>
      <c r="N279" s="80"/>
      <c r="O279" s="80"/>
      <c r="P279" s="80"/>
      <c r="Q279" s="80"/>
      <c r="R279" s="80"/>
      <c r="S279" s="80"/>
      <c r="T279" s="81"/>
      <c r="AT279" s="18" t="s">
        <v>204</v>
      </c>
      <c r="AU279" s="18" t="s">
        <v>86</v>
      </c>
    </row>
    <row r="280" s="12" customFormat="1">
      <c r="B280" s="235"/>
      <c r="C280" s="236"/>
      <c r="D280" s="229" t="s">
        <v>285</v>
      </c>
      <c r="E280" s="237" t="s">
        <v>19</v>
      </c>
      <c r="F280" s="238" t="s">
        <v>2098</v>
      </c>
      <c r="G280" s="236"/>
      <c r="H280" s="239">
        <v>2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285</v>
      </c>
      <c r="AU280" s="245" t="s">
        <v>86</v>
      </c>
      <c r="AV280" s="12" t="s">
        <v>86</v>
      </c>
      <c r="AW280" s="12" t="s">
        <v>37</v>
      </c>
      <c r="AX280" s="12" t="s">
        <v>84</v>
      </c>
      <c r="AY280" s="245" t="s">
        <v>195</v>
      </c>
    </row>
    <row r="281" s="1" customFormat="1" ht="16.5" customHeight="1">
      <c r="B281" s="39"/>
      <c r="C281" s="270" t="s">
        <v>665</v>
      </c>
      <c r="D281" s="270" t="s">
        <v>497</v>
      </c>
      <c r="E281" s="271" t="s">
        <v>2524</v>
      </c>
      <c r="F281" s="272" t="s">
        <v>2525</v>
      </c>
      <c r="G281" s="273" t="s">
        <v>2514</v>
      </c>
      <c r="H281" s="274">
        <v>1</v>
      </c>
      <c r="I281" s="275"/>
      <c r="J281" s="276">
        <f>ROUND(I281*H281,2)</f>
        <v>0</v>
      </c>
      <c r="K281" s="272" t="s">
        <v>19</v>
      </c>
      <c r="L281" s="277"/>
      <c r="M281" s="278" t="s">
        <v>19</v>
      </c>
      <c r="N281" s="279" t="s">
        <v>47</v>
      </c>
      <c r="O281" s="80"/>
      <c r="P281" s="226">
        <f>O281*H281</f>
        <v>0</v>
      </c>
      <c r="Q281" s="226">
        <v>2.0000000000000002E-05</v>
      </c>
      <c r="R281" s="226">
        <f>Q281*H281</f>
        <v>2.0000000000000002E-05</v>
      </c>
      <c r="S281" s="226">
        <v>0</v>
      </c>
      <c r="T281" s="227">
        <f>S281*H281</f>
        <v>0</v>
      </c>
      <c r="AR281" s="18" t="s">
        <v>229</v>
      </c>
      <c r="AT281" s="18" t="s">
        <v>497</v>
      </c>
      <c r="AU281" s="18" t="s">
        <v>86</v>
      </c>
      <c r="AY281" s="18" t="s">
        <v>195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8" t="s">
        <v>84</v>
      </c>
      <c r="BK281" s="228">
        <f>ROUND(I281*H281,2)</f>
        <v>0</v>
      </c>
      <c r="BL281" s="18" t="s">
        <v>213</v>
      </c>
      <c r="BM281" s="18" t="s">
        <v>2526</v>
      </c>
    </row>
    <row r="282" s="1" customFormat="1">
      <c r="B282" s="39"/>
      <c r="C282" s="40"/>
      <c r="D282" s="229" t="s">
        <v>204</v>
      </c>
      <c r="E282" s="40"/>
      <c r="F282" s="230" t="s">
        <v>2525</v>
      </c>
      <c r="G282" s="40"/>
      <c r="H282" s="40"/>
      <c r="I282" s="144"/>
      <c r="J282" s="40"/>
      <c r="K282" s="40"/>
      <c r="L282" s="44"/>
      <c r="M282" s="231"/>
      <c r="N282" s="80"/>
      <c r="O282" s="80"/>
      <c r="P282" s="80"/>
      <c r="Q282" s="80"/>
      <c r="R282" s="80"/>
      <c r="S282" s="80"/>
      <c r="T282" s="81"/>
      <c r="AT282" s="18" t="s">
        <v>204</v>
      </c>
      <c r="AU282" s="18" t="s">
        <v>86</v>
      </c>
    </row>
    <row r="283" s="12" customFormat="1">
      <c r="B283" s="235"/>
      <c r="C283" s="236"/>
      <c r="D283" s="229" t="s">
        <v>285</v>
      </c>
      <c r="E283" s="237" t="s">
        <v>19</v>
      </c>
      <c r="F283" s="238" t="s">
        <v>2527</v>
      </c>
      <c r="G283" s="236"/>
      <c r="H283" s="239">
        <v>1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AT283" s="245" t="s">
        <v>285</v>
      </c>
      <c r="AU283" s="245" t="s">
        <v>86</v>
      </c>
      <c r="AV283" s="12" t="s">
        <v>86</v>
      </c>
      <c r="AW283" s="12" t="s">
        <v>37</v>
      </c>
      <c r="AX283" s="12" t="s">
        <v>84</v>
      </c>
      <c r="AY283" s="245" t="s">
        <v>195</v>
      </c>
    </row>
    <row r="284" s="1" customFormat="1" ht="16.5" customHeight="1">
      <c r="B284" s="39"/>
      <c r="C284" s="270" t="s">
        <v>671</v>
      </c>
      <c r="D284" s="270" t="s">
        <v>497</v>
      </c>
      <c r="E284" s="271" t="s">
        <v>2528</v>
      </c>
      <c r="F284" s="272" t="s">
        <v>2529</v>
      </c>
      <c r="G284" s="273" t="s">
        <v>2248</v>
      </c>
      <c r="H284" s="274">
        <v>1</v>
      </c>
      <c r="I284" s="275"/>
      <c r="J284" s="276">
        <f>ROUND(I284*H284,2)</f>
        <v>0</v>
      </c>
      <c r="K284" s="272" t="s">
        <v>19</v>
      </c>
      <c r="L284" s="277"/>
      <c r="M284" s="278" t="s">
        <v>19</v>
      </c>
      <c r="N284" s="279" t="s">
        <v>47</v>
      </c>
      <c r="O284" s="80"/>
      <c r="P284" s="226">
        <f>O284*H284</f>
        <v>0</v>
      </c>
      <c r="Q284" s="226">
        <v>0.050500000000000003</v>
      </c>
      <c r="R284" s="226">
        <f>Q284*H284</f>
        <v>0.050500000000000003</v>
      </c>
      <c r="S284" s="226">
        <v>0</v>
      </c>
      <c r="T284" s="227">
        <f>S284*H284</f>
        <v>0</v>
      </c>
      <c r="AR284" s="18" t="s">
        <v>229</v>
      </c>
      <c r="AT284" s="18" t="s">
        <v>497</v>
      </c>
      <c r="AU284" s="18" t="s">
        <v>86</v>
      </c>
      <c r="AY284" s="18" t="s">
        <v>195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8" t="s">
        <v>84</v>
      </c>
      <c r="BK284" s="228">
        <f>ROUND(I284*H284,2)</f>
        <v>0</v>
      </c>
      <c r="BL284" s="18" t="s">
        <v>213</v>
      </c>
      <c r="BM284" s="18" t="s">
        <v>2530</v>
      </c>
    </row>
    <row r="285" s="1" customFormat="1">
      <c r="B285" s="39"/>
      <c r="C285" s="40"/>
      <c r="D285" s="229" t="s">
        <v>204</v>
      </c>
      <c r="E285" s="40"/>
      <c r="F285" s="230" t="s">
        <v>2529</v>
      </c>
      <c r="G285" s="40"/>
      <c r="H285" s="40"/>
      <c r="I285" s="144"/>
      <c r="J285" s="40"/>
      <c r="K285" s="40"/>
      <c r="L285" s="44"/>
      <c r="M285" s="231"/>
      <c r="N285" s="80"/>
      <c r="O285" s="80"/>
      <c r="P285" s="80"/>
      <c r="Q285" s="80"/>
      <c r="R285" s="80"/>
      <c r="S285" s="80"/>
      <c r="T285" s="81"/>
      <c r="AT285" s="18" t="s">
        <v>204</v>
      </c>
      <c r="AU285" s="18" t="s">
        <v>86</v>
      </c>
    </row>
    <row r="286" s="12" customFormat="1">
      <c r="B286" s="235"/>
      <c r="C286" s="236"/>
      <c r="D286" s="229" t="s">
        <v>285</v>
      </c>
      <c r="E286" s="237" t="s">
        <v>19</v>
      </c>
      <c r="F286" s="238" t="s">
        <v>2527</v>
      </c>
      <c r="G286" s="236"/>
      <c r="H286" s="239">
        <v>1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285</v>
      </c>
      <c r="AU286" s="245" t="s">
        <v>86</v>
      </c>
      <c r="AV286" s="12" t="s">
        <v>86</v>
      </c>
      <c r="AW286" s="12" t="s">
        <v>37</v>
      </c>
      <c r="AX286" s="12" t="s">
        <v>84</v>
      </c>
      <c r="AY286" s="245" t="s">
        <v>195</v>
      </c>
    </row>
    <row r="287" s="1" customFormat="1" ht="16.5" customHeight="1">
      <c r="B287" s="39"/>
      <c r="C287" s="217" t="s">
        <v>677</v>
      </c>
      <c r="D287" s="217" t="s">
        <v>198</v>
      </c>
      <c r="E287" s="218" t="s">
        <v>2531</v>
      </c>
      <c r="F287" s="219" t="s">
        <v>2532</v>
      </c>
      <c r="G287" s="220" t="s">
        <v>223</v>
      </c>
      <c r="H287" s="221">
        <v>4</v>
      </c>
      <c r="I287" s="222"/>
      <c r="J287" s="223">
        <f>ROUND(I287*H287,2)</f>
        <v>0</v>
      </c>
      <c r="K287" s="219" t="s">
        <v>208</v>
      </c>
      <c r="L287" s="44"/>
      <c r="M287" s="224" t="s">
        <v>19</v>
      </c>
      <c r="N287" s="225" t="s">
        <v>47</v>
      </c>
      <c r="O287" s="80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AR287" s="18" t="s">
        <v>213</v>
      </c>
      <c r="AT287" s="18" t="s">
        <v>198</v>
      </c>
      <c r="AU287" s="18" t="s">
        <v>86</v>
      </c>
      <c r="AY287" s="18" t="s">
        <v>195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8" t="s">
        <v>84</v>
      </c>
      <c r="BK287" s="228">
        <f>ROUND(I287*H287,2)</f>
        <v>0</v>
      </c>
      <c r="BL287" s="18" t="s">
        <v>213</v>
      </c>
      <c r="BM287" s="18" t="s">
        <v>2533</v>
      </c>
    </row>
    <row r="288" s="1" customFormat="1">
      <c r="B288" s="39"/>
      <c r="C288" s="40"/>
      <c r="D288" s="229" t="s">
        <v>204</v>
      </c>
      <c r="E288" s="40"/>
      <c r="F288" s="230" t="s">
        <v>2534</v>
      </c>
      <c r="G288" s="40"/>
      <c r="H288" s="40"/>
      <c r="I288" s="144"/>
      <c r="J288" s="40"/>
      <c r="K288" s="40"/>
      <c r="L288" s="44"/>
      <c r="M288" s="231"/>
      <c r="N288" s="80"/>
      <c r="O288" s="80"/>
      <c r="P288" s="80"/>
      <c r="Q288" s="80"/>
      <c r="R288" s="80"/>
      <c r="S288" s="80"/>
      <c r="T288" s="81"/>
      <c r="AT288" s="18" t="s">
        <v>204</v>
      </c>
      <c r="AU288" s="18" t="s">
        <v>86</v>
      </c>
    </row>
    <row r="289" s="12" customFormat="1">
      <c r="B289" s="235"/>
      <c r="C289" s="236"/>
      <c r="D289" s="229" t="s">
        <v>285</v>
      </c>
      <c r="E289" s="237" t="s">
        <v>19</v>
      </c>
      <c r="F289" s="238" t="s">
        <v>1479</v>
      </c>
      <c r="G289" s="236"/>
      <c r="H289" s="239">
        <v>4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285</v>
      </c>
      <c r="AU289" s="245" t="s">
        <v>86</v>
      </c>
      <c r="AV289" s="12" t="s">
        <v>86</v>
      </c>
      <c r="AW289" s="12" t="s">
        <v>37</v>
      </c>
      <c r="AX289" s="12" t="s">
        <v>84</v>
      </c>
      <c r="AY289" s="245" t="s">
        <v>195</v>
      </c>
    </row>
    <row r="290" s="1" customFormat="1" ht="16.5" customHeight="1">
      <c r="B290" s="39"/>
      <c r="C290" s="270" t="s">
        <v>686</v>
      </c>
      <c r="D290" s="270" t="s">
        <v>497</v>
      </c>
      <c r="E290" s="271" t="s">
        <v>2535</v>
      </c>
      <c r="F290" s="272" t="s">
        <v>2536</v>
      </c>
      <c r="G290" s="273" t="s">
        <v>223</v>
      </c>
      <c r="H290" s="274">
        <v>2</v>
      </c>
      <c r="I290" s="275"/>
      <c r="J290" s="276">
        <f>ROUND(I290*H290,2)</f>
        <v>0</v>
      </c>
      <c r="K290" s="272" t="s">
        <v>19</v>
      </c>
      <c r="L290" s="277"/>
      <c r="M290" s="278" t="s">
        <v>19</v>
      </c>
      <c r="N290" s="279" t="s">
        <v>47</v>
      </c>
      <c r="O290" s="80"/>
      <c r="P290" s="226">
        <f>O290*H290</f>
        <v>0</v>
      </c>
      <c r="Q290" s="226">
        <v>0.042200000000000001</v>
      </c>
      <c r="R290" s="226">
        <f>Q290*H290</f>
        <v>0.084400000000000003</v>
      </c>
      <c r="S290" s="226">
        <v>0</v>
      </c>
      <c r="T290" s="227">
        <f>S290*H290</f>
        <v>0</v>
      </c>
      <c r="AR290" s="18" t="s">
        <v>229</v>
      </c>
      <c r="AT290" s="18" t="s">
        <v>497</v>
      </c>
      <c r="AU290" s="18" t="s">
        <v>86</v>
      </c>
      <c r="AY290" s="18" t="s">
        <v>195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8" t="s">
        <v>84</v>
      </c>
      <c r="BK290" s="228">
        <f>ROUND(I290*H290,2)</f>
        <v>0</v>
      </c>
      <c r="BL290" s="18" t="s">
        <v>213</v>
      </c>
      <c r="BM290" s="18" t="s">
        <v>2537</v>
      </c>
    </row>
    <row r="291" s="1" customFormat="1">
      <c r="B291" s="39"/>
      <c r="C291" s="40"/>
      <c r="D291" s="229" t="s">
        <v>204</v>
      </c>
      <c r="E291" s="40"/>
      <c r="F291" s="230" t="s">
        <v>2536</v>
      </c>
      <c r="G291" s="40"/>
      <c r="H291" s="40"/>
      <c r="I291" s="144"/>
      <c r="J291" s="40"/>
      <c r="K291" s="40"/>
      <c r="L291" s="44"/>
      <c r="M291" s="231"/>
      <c r="N291" s="80"/>
      <c r="O291" s="80"/>
      <c r="P291" s="80"/>
      <c r="Q291" s="80"/>
      <c r="R291" s="80"/>
      <c r="S291" s="80"/>
      <c r="T291" s="81"/>
      <c r="AT291" s="18" t="s">
        <v>204</v>
      </c>
      <c r="AU291" s="18" t="s">
        <v>86</v>
      </c>
    </row>
    <row r="292" s="12" customFormat="1">
      <c r="B292" s="235"/>
      <c r="C292" s="236"/>
      <c r="D292" s="229" t="s">
        <v>285</v>
      </c>
      <c r="E292" s="237" t="s">
        <v>19</v>
      </c>
      <c r="F292" s="238" t="s">
        <v>2516</v>
      </c>
      <c r="G292" s="236"/>
      <c r="H292" s="239">
        <v>2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AT292" s="245" t="s">
        <v>285</v>
      </c>
      <c r="AU292" s="245" t="s">
        <v>86</v>
      </c>
      <c r="AV292" s="12" t="s">
        <v>86</v>
      </c>
      <c r="AW292" s="12" t="s">
        <v>37</v>
      </c>
      <c r="AX292" s="12" t="s">
        <v>84</v>
      </c>
      <c r="AY292" s="245" t="s">
        <v>195</v>
      </c>
    </row>
    <row r="293" s="1" customFormat="1" ht="16.5" customHeight="1">
      <c r="B293" s="39"/>
      <c r="C293" s="270" t="s">
        <v>691</v>
      </c>
      <c r="D293" s="270" t="s">
        <v>497</v>
      </c>
      <c r="E293" s="271" t="s">
        <v>2538</v>
      </c>
      <c r="F293" s="272" t="s">
        <v>2539</v>
      </c>
      <c r="G293" s="273" t="s">
        <v>223</v>
      </c>
      <c r="H293" s="274">
        <v>2</v>
      </c>
      <c r="I293" s="275"/>
      <c r="J293" s="276">
        <f>ROUND(I293*H293,2)</f>
        <v>0</v>
      </c>
      <c r="K293" s="272" t="s">
        <v>19</v>
      </c>
      <c r="L293" s="277"/>
      <c r="M293" s="278" t="s">
        <v>19</v>
      </c>
      <c r="N293" s="279" t="s">
        <v>47</v>
      </c>
      <c r="O293" s="80"/>
      <c r="P293" s="226">
        <f>O293*H293</f>
        <v>0</v>
      </c>
      <c r="Q293" s="226">
        <v>0.058999999999999997</v>
      </c>
      <c r="R293" s="226">
        <f>Q293*H293</f>
        <v>0.11799999999999999</v>
      </c>
      <c r="S293" s="226">
        <v>0</v>
      </c>
      <c r="T293" s="227">
        <f>S293*H293</f>
        <v>0</v>
      </c>
      <c r="AR293" s="18" t="s">
        <v>229</v>
      </c>
      <c r="AT293" s="18" t="s">
        <v>497</v>
      </c>
      <c r="AU293" s="18" t="s">
        <v>86</v>
      </c>
      <c r="AY293" s="18" t="s">
        <v>195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8" t="s">
        <v>84</v>
      </c>
      <c r="BK293" s="228">
        <f>ROUND(I293*H293,2)</f>
        <v>0</v>
      </c>
      <c r="BL293" s="18" t="s">
        <v>213</v>
      </c>
      <c r="BM293" s="18" t="s">
        <v>2540</v>
      </c>
    </row>
    <row r="294" s="1" customFormat="1">
      <c r="B294" s="39"/>
      <c r="C294" s="40"/>
      <c r="D294" s="229" t="s">
        <v>204</v>
      </c>
      <c r="E294" s="40"/>
      <c r="F294" s="230" t="s">
        <v>2539</v>
      </c>
      <c r="G294" s="40"/>
      <c r="H294" s="40"/>
      <c r="I294" s="144"/>
      <c r="J294" s="40"/>
      <c r="K294" s="40"/>
      <c r="L294" s="44"/>
      <c r="M294" s="231"/>
      <c r="N294" s="80"/>
      <c r="O294" s="80"/>
      <c r="P294" s="80"/>
      <c r="Q294" s="80"/>
      <c r="R294" s="80"/>
      <c r="S294" s="80"/>
      <c r="T294" s="81"/>
      <c r="AT294" s="18" t="s">
        <v>204</v>
      </c>
      <c r="AU294" s="18" t="s">
        <v>86</v>
      </c>
    </row>
    <row r="295" s="12" customFormat="1">
      <c r="B295" s="235"/>
      <c r="C295" s="236"/>
      <c r="D295" s="229" t="s">
        <v>285</v>
      </c>
      <c r="E295" s="237" t="s">
        <v>19</v>
      </c>
      <c r="F295" s="238" t="s">
        <v>2516</v>
      </c>
      <c r="G295" s="236"/>
      <c r="H295" s="239">
        <v>2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AT295" s="245" t="s">
        <v>285</v>
      </c>
      <c r="AU295" s="245" t="s">
        <v>86</v>
      </c>
      <c r="AV295" s="12" t="s">
        <v>86</v>
      </c>
      <c r="AW295" s="12" t="s">
        <v>37</v>
      </c>
      <c r="AX295" s="12" t="s">
        <v>84</v>
      </c>
      <c r="AY295" s="245" t="s">
        <v>195</v>
      </c>
    </row>
    <row r="296" s="1" customFormat="1" ht="16.5" customHeight="1">
      <c r="B296" s="39"/>
      <c r="C296" s="217" t="s">
        <v>696</v>
      </c>
      <c r="D296" s="217" t="s">
        <v>198</v>
      </c>
      <c r="E296" s="218" t="s">
        <v>2541</v>
      </c>
      <c r="F296" s="219" t="s">
        <v>2542</v>
      </c>
      <c r="G296" s="220" t="s">
        <v>223</v>
      </c>
      <c r="H296" s="221">
        <v>4</v>
      </c>
      <c r="I296" s="222"/>
      <c r="J296" s="223">
        <f>ROUND(I296*H296,2)</f>
        <v>0</v>
      </c>
      <c r="K296" s="219" t="s">
        <v>208</v>
      </c>
      <c r="L296" s="44"/>
      <c r="M296" s="224" t="s">
        <v>19</v>
      </c>
      <c r="N296" s="225" t="s">
        <v>47</v>
      </c>
      <c r="O296" s="80"/>
      <c r="P296" s="226">
        <f>O296*H296</f>
        <v>0</v>
      </c>
      <c r="Q296" s="226">
        <v>0.016449999999999999</v>
      </c>
      <c r="R296" s="226">
        <f>Q296*H296</f>
        <v>0.065799999999999997</v>
      </c>
      <c r="S296" s="226">
        <v>0</v>
      </c>
      <c r="T296" s="227">
        <f>S296*H296</f>
        <v>0</v>
      </c>
      <c r="AR296" s="18" t="s">
        <v>213</v>
      </c>
      <c r="AT296" s="18" t="s">
        <v>198</v>
      </c>
      <c r="AU296" s="18" t="s">
        <v>86</v>
      </c>
      <c r="AY296" s="18" t="s">
        <v>195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8" t="s">
        <v>84</v>
      </c>
      <c r="BK296" s="228">
        <f>ROUND(I296*H296,2)</f>
        <v>0</v>
      </c>
      <c r="BL296" s="18" t="s">
        <v>213</v>
      </c>
      <c r="BM296" s="18" t="s">
        <v>2543</v>
      </c>
    </row>
    <row r="297" s="1" customFormat="1">
      <c r="B297" s="39"/>
      <c r="C297" s="40"/>
      <c r="D297" s="229" t="s">
        <v>204</v>
      </c>
      <c r="E297" s="40"/>
      <c r="F297" s="230" t="s">
        <v>2544</v>
      </c>
      <c r="G297" s="40"/>
      <c r="H297" s="40"/>
      <c r="I297" s="144"/>
      <c r="J297" s="40"/>
      <c r="K297" s="40"/>
      <c r="L297" s="44"/>
      <c r="M297" s="231"/>
      <c r="N297" s="80"/>
      <c r="O297" s="80"/>
      <c r="P297" s="80"/>
      <c r="Q297" s="80"/>
      <c r="R297" s="80"/>
      <c r="S297" s="80"/>
      <c r="T297" s="81"/>
      <c r="AT297" s="18" t="s">
        <v>204</v>
      </c>
      <c r="AU297" s="18" t="s">
        <v>86</v>
      </c>
    </row>
    <row r="298" s="12" customFormat="1">
      <c r="B298" s="235"/>
      <c r="C298" s="236"/>
      <c r="D298" s="229" t="s">
        <v>285</v>
      </c>
      <c r="E298" s="237" t="s">
        <v>19</v>
      </c>
      <c r="F298" s="238" t="s">
        <v>1479</v>
      </c>
      <c r="G298" s="236"/>
      <c r="H298" s="239">
        <v>4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AT298" s="245" t="s">
        <v>285</v>
      </c>
      <c r="AU298" s="245" t="s">
        <v>86</v>
      </c>
      <c r="AV298" s="12" t="s">
        <v>86</v>
      </c>
      <c r="AW298" s="12" t="s">
        <v>37</v>
      </c>
      <c r="AX298" s="12" t="s">
        <v>84</v>
      </c>
      <c r="AY298" s="245" t="s">
        <v>195</v>
      </c>
    </row>
    <row r="299" s="1" customFormat="1" ht="16.5" customHeight="1">
      <c r="B299" s="39"/>
      <c r="C299" s="270" t="s">
        <v>702</v>
      </c>
      <c r="D299" s="270" t="s">
        <v>497</v>
      </c>
      <c r="E299" s="271" t="s">
        <v>2545</v>
      </c>
      <c r="F299" s="272" t="s">
        <v>2546</v>
      </c>
      <c r="G299" s="273" t="s">
        <v>2514</v>
      </c>
      <c r="H299" s="274">
        <v>2</v>
      </c>
      <c r="I299" s="275"/>
      <c r="J299" s="276">
        <f>ROUND(I299*H299,2)</f>
        <v>0</v>
      </c>
      <c r="K299" s="272" t="s">
        <v>19</v>
      </c>
      <c r="L299" s="277"/>
      <c r="M299" s="278" t="s">
        <v>19</v>
      </c>
      <c r="N299" s="279" t="s">
        <v>47</v>
      </c>
      <c r="O299" s="80"/>
      <c r="P299" s="226">
        <f>O299*H299</f>
        <v>0</v>
      </c>
      <c r="Q299" s="226">
        <v>0.00021000000000000001</v>
      </c>
      <c r="R299" s="226">
        <f>Q299*H299</f>
        <v>0.00042000000000000002</v>
      </c>
      <c r="S299" s="226">
        <v>0</v>
      </c>
      <c r="T299" s="227">
        <f>S299*H299</f>
        <v>0</v>
      </c>
      <c r="AR299" s="18" t="s">
        <v>229</v>
      </c>
      <c r="AT299" s="18" t="s">
        <v>497</v>
      </c>
      <c r="AU299" s="18" t="s">
        <v>86</v>
      </c>
      <c r="AY299" s="18" t="s">
        <v>195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8" t="s">
        <v>84</v>
      </c>
      <c r="BK299" s="228">
        <f>ROUND(I299*H299,2)</f>
        <v>0</v>
      </c>
      <c r="BL299" s="18" t="s">
        <v>213</v>
      </c>
      <c r="BM299" s="18" t="s">
        <v>2547</v>
      </c>
    </row>
    <row r="300" s="1" customFormat="1">
      <c r="B300" s="39"/>
      <c r="C300" s="40"/>
      <c r="D300" s="229" t="s">
        <v>204</v>
      </c>
      <c r="E300" s="40"/>
      <c r="F300" s="230" t="s">
        <v>2546</v>
      </c>
      <c r="G300" s="40"/>
      <c r="H300" s="40"/>
      <c r="I300" s="144"/>
      <c r="J300" s="40"/>
      <c r="K300" s="40"/>
      <c r="L300" s="44"/>
      <c r="M300" s="231"/>
      <c r="N300" s="80"/>
      <c r="O300" s="80"/>
      <c r="P300" s="80"/>
      <c r="Q300" s="80"/>
      <c r="R300" s="80"/>
      <c r="S300" s="80"/>
      <c r="T300" s="81"/>
      <c r="AT300" s="18" t="s">
        <v>204</v>
      </c>
      <c r="AU300" s="18" t="s">
        <v>86</v>
      </c>
    </row>
    <row r="301" s="12" customFormat="1">
      <c r="B301" s="235"/>
      <c r="C301" s="236"/>
      <c r="D301" s="229" t="s">
        <v>285</v>
      </c>
      <c r="E301" s="237" t="s">
        <v>19</v>
      </c>
      <c r="F301" s="238" t="s">
        <v>2516</v>
      </c>
      <c r="G301" s="236"/>
      <c r="H301" s="239">
        <v>2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285</v>
      </c>
      <c r="AU301" s="245" t="s">
        <v>86</v>
      </c>
      <c r="AV301" s="12" t="s">
        <v>86</v>
      </c>
      <c r="AW301" s="12" t="s">
        <v>37</v>
      </c>
      <c r="AX301" s="12" t="s">
        <v>84</v>
      </c>
      <c r="AY301" s="245" t="s">
        <v>195</v>
      </c>
    </row>
    <row r="302" s="1" customFormat="1" ht="16.5" customHeight="1">
      <c r="B302" s="39"/>
      <c r="C302" s="270" t="s">
        <v>707</v>
      </c>
      <c r="D302" s="270" t="s">
        <v>497</v>
      </c>
      <c r="E302" s="271" t="s">
        <v>2548</v>
      </c>
      <c r="F302" s="272" t="s">
        <v>2549</v>
      </c>
      <c r="G302" s="273" t="s">
        <v>223</v>
      </c>
      <c r="H302" s="274">
        <v>2</v>
      </c>
      <c r="I302" s="275"/>
      <c r="J302" s="276">
        <f>ROUND(I302*H302,2)</f>
        <v>0</v>
      </c>
      <c r="K302" s="272" t="s">
        <v>19</v>
      </c>
      <c r="L302" s="277"/>
      <c r="M302" s="278" t="s">
        <v>19</v>
      </c>
      <c r="N302" s="279" t="s">
        <v>47</v>
      </c>
      <c r="O302" s="80"/>
      <c r="P302" s="226">
        <f>O302*H302</f>
        <v>0</v>
      </c>
      <c r="Q302" s="226">
        <v>0.046800000000000001</v>
      </c>
      <c r="R302" s="226">
        <f>Q302*H302</f>
        <v>0.093600000000000003</v>
      </c>
      <c r="S302" s="226">
        <v>0</v>
      </c>
      <c r="T302" s="227">
        <f>S302*H302</f>
        <v>0</v>
      </c>
      <c r="AR302" s="18" t="s">
        <v>229</v>
      </c>
      <c r="AT302" s="18" t="s">
        <v>497</v>
      </c>
      <c r="AU302" s="18" t="s">
        <v>86</v>
      </c>
      <c r="AY302" s="18" t="s">
        <v>195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8" t="s">
        <v>84</v>
      </c>
      <c r="BK302" s="228">
        <f>ROUND(I302*H302,2)</f>
        <v>0</v>
      </c>
      <c r="BL302" s="18" t="s">
        <v>213</v>
      </c>
      <c r="BM302" s="18" t="s">
        <v>2550</v>
      </c>
    </row>
    <row r="303" s="1" customFormat="1">
      <c r="B303" s="39"/>
      <c r="C303" s="40"/>
      <c r="D303" s="229" t="s">
        <v>204</v>
      </c>
      <c r="E303" s="40"/>
      <c r="F303" s="230" t="s">
        <v>2549</v>
      </c>
      <c r="G303" s="40"/>
      <c r="H303" s="40"/>
      <c r="I303" s="144"/>
      <c r="J303" s="40"/>
      <c r="K303" s="40"/>
      <c r="L303" s="44"/>
      <c r="M303" s="231"/>
      <c r="N303" s="80"/>
      <c r="O303" s="80"/>
      <c r="P303" s="80"/>
      <c r="Q303" s="80"/>
      <c r="R303" s="80"/>
      <c r="S303" s="80"/>
      <c r="T303" s="81"/>
      <c r="AT303" s="18" t="s">
        <v>204</v>
      </c>
      <c r="AU303" s="18" t="s">
        <v>86</v>
      </c>
    </row>
    <row r="304" s="12" customFormat="1">
      <c r="B304" s="235"/>
      <c r="C304" s="236"/>
      <c r="D304" s="229" t="s">
        <v>285</v>
      </c>
      <c r="E304" s="237" t="s">
        <v>19</v>
      </c>
      <c r="F304" s="238" t="s">
        <v>2516</v>
      </c>
      <c r="G304" s="236"/>
      <c r="H304" s="239">
        <v>2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AT304" s="245" t="s">
        <v>285</v>
      </c>
      <c r="AU304" s="245" t="s">
        <v>86</v>
      </c>
      <c r="AV304" s="12" t="s">
        <v>86</v>
      </c>
      <c r="AW304" s="12" t="s">
        <v>37</v>
      </c>
      <c r="AX304" s="12" t="s">
        <v>84</v>
      </c>
      <c r="AY304" s="245" t="s">
        <v>195</v>
      </c>
    </row>
    <row r="305" s="1" customFormat="1" ht="16.5" customHeight="1">
      <c r="B305" s="39"/>
      <c r="C305" s="217" t="s">
        <v>713</v>
      </c>
      <c r="D305" s="217" t="s">
        <v>198</v>
      </c>
      <c r="E305" s="218" t="s">
        <v>2551</v>
      </c>
      <c r="F305" s="219" t="s">
        <v>2552</v>
      </c>
      <c r="G305" s="220" t="s">
        <v>223</v>
      </c>
      <c r="H305" s="221">
        <v>3</v>
      </c>
      <c r="I305" s="222"/>
      <c r="J305" s="223">
        <f>ROUND(I305*H305,2)</f>
        <v>0</v>
      </c>
      <c r="K305" s="219" t="s">
        <v>208</v>
      </c>
      <c r="L305" s="44"/>
      <c r="M305" s="224" t="s">
        <v>19</v>
      </c>
      <c r="N305" s="225" t="s">
        <v>47</v>
      </c>
      <c r="O305" s="80"/>
      <c r="P305" s="226">
        <f>O305*H305</f>
        <v>0</v>
      </c>
      <c r="Q305" s="226">
        <v>0</v>
      </c>
      <c r="R305" s="226">
        <f>Q305*H305</f>
        <v>0</v>
      </c>
      <c r="S305" s="226">
        <v>0</v>
      </c>
      <c r="T305" s="227">
        <f>S305*H305</f>
        <v>0</v>
      </c>
      <c r="AR305" s="18" t="s">
        <v>213</v>
      </c>
      <c r="AT305" s="18" t="s">
        <v>198</v>
      </c>
      <c r="AU305" s="18" t="s">
        <v>86</v>
      </c>
      <c r="AY305" s="18" t="s">
        <v>195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8" t="s">
        <v>84</v>
      </c>
      <c r="BK305" s="228">
        <f>ROUND(I305*H305,2)</f>
        <v>0</v>
      </c>
      <c r="BL305" s="18" t="s">
        <v>213</v>
      </c>
      <c r="BM305" s="18" t="s">
        <v>2553</v>
      </c>
    </row>
    <row r="306" s="1" customFormat="1">
      <c r="B306" s="39"/>
      <c r="C306" s="40"/>
      <c r="D306" s="229" t="s">
        <v>204</v>
      </c>
      <c r="E306" s="40"/>
      <c r="F306" s="230" t="s">
        <v>2554</v>
      </c>
      <c r="G306" s="40"/>
      <c r="H306" s="40"/>
      <c r="I306" s="144"/>
      <c r="J306" s="40"/>
      <c r="K306" s="40"/>
      <c r="L306" s="44"/>
      <c r="M306" s="231"/>
      <c r="N306" s="80"/>
      <c r="O306" s="80"/>
      <c r="P306" s="80"/>
      <c r="Q306" s="80"/>
      <c r="R306" s="80"/>
      <c r="S306" s="80"/>
      <c r="T306" s="81"/>
      <c r="AT306" s="18" t="s">
        <v>204</v>
      </c>
      <c r="AU306" s="18" t="s">
        <v>86</v>
      </c>
    </row>
    <row r="307" s="12" customFormat="1">
      <c r="B307" s="235"/>
      <c r="C307" s="236"/>
      <c r="D307" s="229" t="s">
        <v>285</v>
      </c>
      <c r="E307" s="237" t="s">
        <v>19</v>
      </c>
      <c r="F307" s="238" t="s">
        <v>2555</v>
      </c>
      <c r="G307" s="236"/>
      <c r="H307" s="239">
        <v>3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AT307" s="245" t="s">
        <v>285</v>
      </c>
      <c r="AU307" s="245" t="s">
        <v>86</v>
      </c>
      <c r="AV307" s="12" t="s">
        <v>86</v>
      </c>
      <c r="AW307" s="12" t="s">
        <v>37</v>
      </c>
      <c r="AX307" s="12" t="s">
        <v>84</v>
      </c>
      <c r="AY307" s="245" t="s">
        <v>195</v>
      </c>
    </row>
    <row r="308" s="1" customFormat="1" ht="16.5" customHeight="1">
      <c r="B308" s="39"/>
      <c r="C308" s="270" t="s">
        <v>718</v>
      </c>
      <c r="D308" s="270" t="s">
        <v>497</v>
      </c>
      <c r="E308" s="271" t="s">
        <v>2556</v>
      </c>
      <c r="F308" s="272" t="s">
        <v>2557</v>
      </c>
      <c r="G308" s="273" t="s">
        <v>223</v>
      </c>
      <c r="H308" s="274">
        <v>2</v>
      </c>
      <c r="I308" s="275"/>
      <c r="J308" s="276">
        <f>ROUND(I308*H308,2)</f>
        <v>0</v>
      </c>
      <c r="K308" s="272" t="s">
        <v>19</v>
      </c>
      <c r="L308" s="277"/>
      <c r="M308" s="278" t="s">
        <v>19</v>
      </c>
      <c r="N308" s="279" t="s">
        <v>47</v>
      </c>
      <c r="O308" s="80"/>
      <c r="P308" s="226">
        <f>O308*H308</f>
        <v>0</v>
      </c>
      <c r="Q308" s="226">
        <v>0.0574</v>
      </c>
      <c r="R308" s="226">
        <f>Q308*H308</f>
        <v>0.1148</v>
      </c>
      <c r="S308" s="226">
        <v>0</v>
      </c>
      <c r="T308" s="227">
        <f>S308*H308</f>
        <v>0</v>
      </c>
      <c r="AR308" s="18" t="s">
        <v>229</v>
      </c>
      <c r="AT308" s="18" t="s">
        <v>497</v>
      </c>
      <c r="AU308" s="18" t="s">
        <v>86</v>
      </c>
      <c r="AY308" s="18" t="s">
        <v>195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8" t="s">
        <v>84</v>
      </c>
      <c r="BK308" s="228">
        <f>ROUND(I308*H308,2)</f>
        <v>0</v>
      </c>
      <c r="BL308" s="18" t="s">
        <v>213</v>
      </c>
      <c r="BM308" s="18" t="s">
        <v>2558</v>
      </c>
    </row>
    <row r="309" s="1" customFormat="1">
      <c r="B309" s="39"/>
      <c r="C309" s="40"/>
      <c r="D309" s="229" t="s">
        <v>204</v>
      </c>
      <c r="E309" s="40"/>
      <c r="F309" s="230" t="s">
        <v>2557</v>
      </c>
      <c r="G309" s="40"/>
      <c r="H309" s="40"/>
      <c r="I309" s="144"/>
      <c r="J309" s="40"/>
      <c r="K309" s="40"/>
      <c r="L309" s="44"/>
      <c r="M309" s="231"/>
      <c r="N309" s="80"/>
      <c r="O309" s="80"/>
      <c r="P309" s="80"/>
      <c r="Q309" s="80"/>
      <c r="R309" s="80"/>
      <c r="S309" s="80"/>
      <c r="T309" s="81"/>
      <c r="AT309" s="18" t="s">
        <v>204</v>
      </c>
      <c r="AU309" s="18" t="s">
        <v>86</v>
      </c>
    </row>
    <row r="310" s="12" customFormat="1">
      <c r="B310" s="235"/>
      <c r="C310" s="236"/>
      <c r="D310" s="229" t="s">
        <v>285</v>
      </c>
      <c r="E310" s="237" t="s">
        <v>19</v>
      </c>
      <c r="F310" s="238" t="s">
        <v>2516</v>
      </c>
      <c r="G310" s="236"/>
      <c r="H310" s="239">
        <v>2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AT310" s="245" t="s">
        <v>285</v>
      </c>
      <c r="AU310" s="245" t="s">
        <v>86</v>
      </c>
      <c r="AV310" s="12" t="s">
        <v>86</v>
      </c>
      <c r="AW310" s="12" t="s">
        <v>37</v>
      </c>
      <c r="AX310" s="12" t="s">
        <v>84</v>
      </c>
      <c r="AY310" s="245" t="s">
        <v>195</v>
      </c>
    </row>
    <row r="311" s="1" customFormat="1" ht="16.5" customHeight="1">
      <c r="B311" s="39"/>
      <c r="C311" s="270" t="s">
        <v>722</v>
      </c>
      <c r="D311" s="270" t="s">
        <v>497</v>
      </c>
      <c r="E311" s="271" t="s">
        <v>2559</v>
      </c>
      <c r="F311" s="272" t="s">
        <v>2560</v>
      </c>
      <c r="G311" s="273" t="s">
        <v>223</v>
      </c>
      <c r="H311" s="274">
        <v>1</v>
      </c>
      <c r="I311" s="275"/>
      <c r="J311" s="276">
        <f>ROUND(I311*H311,2)</f>
        <v>0</v>
      </c>
      <c r="K311" s="272" t="s">
        <v>19</v>
      </c>
      <c r="L311" s="277"/>
      <c r="M311" s="278" t="s">
        <v>19</v>
      </c>
      <c r="N311" s="279" t="s">
        <v>47</v>
      </c>
      <c r="O311" s="80"/>
      <c r="P311" s="226">
        <f>O311*H311</f>
        <v>0</v>
      </c>
      <c r="Q311" s="226">
        <v>0.073999999999999996</v>
      </c>
      <c r="R311" s="226">
        <f>Q311*H311</f>
        <v>0.073999999999999996</v>
      </c>
      <c r="S311" s="226">
        <v>0</v>
      </c>
      <c r="T311" s="227">
        <f>S311*H311</f>
        <v>0</v>
      </c>
      <c r="AR311" s="18" t="s">
        <v>229</v>
      </c>
      <c r="AT311" s="18" t="s">
        <v>497</v>
      </c>
      <c r="AU311" s="18" t="s">
        <v>86</v>
      </c>
      <c r="AY311" s="18" t="s">
        <v>195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8" t="s">
        <v>84</v>
      </c>
      <c r="BK311" s="228">
        <f>ROUND(I311*H311,2)</f>
        <v>0</v>
      </c>
      <c r="BL311" s="18" t="s">
        <v>213</v>
      </c>
      <c r="BM311" s="18" t="s">
        <v>2561</v>
      </c>
    </row>
    <row r="312" s="1" customFormat="1">
      <c r="B312" s="39"/>
      <c r="C312" s="40"/>
      <c r="D312" s="229" t="s">
        <v>204</v>
      </c>
      <c r="E312" s="40"/>
      <c r="F312" s="230" t="s">
        <v>2560</v>
      </c>
      <c r="G312" s="40"/>
      <c r="H312" s="40"/>
      <c r="I312" s="144"/>
      <c r="J312" s="40"/>
      <c r="K312" s="40"/>
      <c r="L312" s="44"/>
      <c r="M312" s="231"/>
      <c r="N312" s="80"/>
      <c r="O312" s="80"/>
      <c r="P312" s="80"/>
      <c r="Q312" s="80"/>
      <c r="R312" s="80"/>
      <c r="S312" s="80"/>
      <c r="T312" s="81"/>
      <c r="AT312" s="18" t="s">
        <v>204</v>
      </c>
      <c r="AU312" s="18" t="s">
        <v>86</v>
      </c>
    </row>
    <row r="313" s="12" customFormat="1">
      <c r="B313" s="235"/>
      <c r="C313" s="236"/>
      <c r="D313" s="229" t="s">
        <v>285</v>
      </c>
      <c r="E313" s="237" t="s">
        <v>19</v>
      </c>
      <c r="F313" s="238" t="s">
        <v>2527</v>
      </c>
      <c r="G313" s="236"/>
      <c r="H313" s="239">
        <v>1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AT313" s="245" t="s">
        <v>285</v>
      </c>
      <c r="AU313" s="245" t="s">
        <v>86</v>
      </c>
      <c r="AV313" s="12" t="s">
        <v>86</v>
      </c>
      <c r="AW313" s="12" t="s">
        <v>37</v>
      </c>
      <c r="AX313" s="12" t="s">
        <v>84</v>
      </c>
      <c r="AY313" s="245" t="s">
        <v>195</v>
      </c>
    </row>
    <row r="314" s="1" customFormat="1" ht="16.5" customHeight="1">
      <c r="B314" s="39"/>
      <c r="C314" s="217" t="s">
        <v>728</v>
      </c>
      <c r="D314" s="217" t="s">
        <v>198</v>
      </c>
      <c r="E314" s="218" t="s">
        <v>2562</v>
      </c>
      <c r="F314" s="219" t="s">
        <v>2563</v>
      </c>
      <c r="G314" s="220" t="s">
        <v>223</v>
      </c>
      <c r="H314" s="221">
        <v>2</v>
      </c>
      <c r="I314" s="222"/>
      <c r="J314" s="223">
        <f>ROUND(I314*H314,2)</f>
        <v>0</v>
      </c>
      <c r="K314" s="219" t="s">
        <v>208</v>
      </c>
      <c r="L314" s="44"/>
      <c r="M314" s="224" t="s">
        <v>19</v>
      </c>
      <c r="N314" s="225" t="s">
        <v>47</v>
      </c>
      <c r="O314" s="80"/>
      <c r="P314" s="226">
        <f>O314*H314</f>
        <v>0</v>
      </c>
      <c r="Q314" s="226">
        <v>0.0016199999999999999</v>
      </c>
      <c r="R314" s="226">
        <f>Q314*H314</f>
        <v>0.0032399999999999998</v>
      </c>
      <c r="S314" s="226">
        <v>0</v>
      </c>
      <c r="T314" s="227">
        <f>S314*H314</f>
        <v>0</v>
      </c>
      <c r="AR314" s="18" t="s">
        <v>213</v>
      </c>
      <c r="AT314" s="18" t="s">
        <v>198</v>
      </c>
      <c r="AU314" s="18" t="s">
        <v>86</v>
      </c>
      <c r="AY314" s="18" t="s">
        <v>195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8" t="s">
        <v>84</v>
      </c>
      <c r="BK314" s="228">
        <f>ROUND(I314*H314,2)</f>
        <v>0</v>
      </c>
      <c r="BL314" s="18" t="s">
        <v>213</v>
      </c>
      <c r="BM314" s="18" t="s">
        <v>2564</v>
      </c>
    </row>
    <row r="315" s="1" customFormat="1">
      <c r="B315" s="39"/>
      <c r="C315" s="40"/>
      <c r="D315" s="229" t="s">
        <v>204</v>
      </c>
      <c r="E315" s="40"/>
      <c r="F315" s="230" t="s">
        <v>2565</v>
      </c>
      <c r="G315" s="40"/>
      <c r="H315" s="40"/>
      <c r="I315" s="144"/>
      <c r="J315" s="40"/>
      <c r="K315" s="40"/>
      <c r="L315" s="44"/>
      <c r="M315" s="231"/>
      <c r="N315" s="80"/>
      <c r="O315" s="80"/>
      <c r="P315" s="80"/>
      <c r="Q315" s="80"/>
      <c r="R315" s="80"/>
      <c r="S315" s="80"/>
      <c r="T315" s="81"/>
      <c r="AT315" s="18" t="s">
        <v>204</v>
      </c>
      <c r="AU315" s="18" t="s">
        <v>86</v>
      </c>
    </row>
    <row r="316" s="12" customFormat="1">
      <c r="B316" s="235"/>
      <c r="C316" s="236"/>
      <c r="D316" s="229" t="s">
        <v>285</v>
      </c>
      <c r="E316" s="237" t="s">
        <v>19</v>
      </c>
      <c r="F316" s="238" t="s">
        <v>2098</v>
      </c>
      <c r="G316" s="236"/>
      <c r="H316" s="239">
        <v>2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AT316" s="245" t="s">
        <v>285</v>
      </c>
      <c r="AU316" s="245" t="s">
        <v>86</v>
      </c>
      <c r="AV316" s="12" t="s">
        <v>86</v>
      </c>
      <c r="AW316" s="12" t="s">
        <v>37</v>
      </c>
      <c r="AX316" s="12" t="s">
        <v>84</v>
      </c>
      <c r="AY316" s="245" t="s">
        <v>195</v>
      </c>
    </row>
    <row r="317" s="1" customFormat="1" ht="16.5" customHeight="1">
      <c r="B317" s="39"/>
      <c r="C317" s="270" t="s">
        <v>733</v>
      </c>
      <c r="D317" s="270" t="s">
        <v>497</v>
      </c>
      <c r="E317" s="271" t="s">
        <v>2566</v>
      </c>
      <c r="F317" s="272" t="s">
        <v>2567</v>
      </c>
      <c r="G317" s="273" t="s">
        <v>2514</v>
      </c>
      <c r="H317" s="274">
        <v>2</v>
      </c>
      <c r="I317" s="275"/>
      <c r="J317" s="276">
        <f>ROUND(I317*H317,2)</f>
        <v>0</v>
      </c>
      <c r="K317" s="272" t="s">
        <v>19</v>
      </c>
      <c r="L317" s="277"/>
      <c r="M317" s="278" t="s">
        <v>19</v>
      </c>
      <c r="N317" s="279" t="s">
        <v>47</v>
      </c>
      <c r="O317" s="80"/>
      <c r="P317" s="226">
        <f>O317*H317</f>
        <v>0</v>
      </c>
      <c r="Q317" s="226">
        <v>2.0000000000000002E-05</v>
      </c>
      <c r="R317" s="226">
        <f>Q317*H317</f>
        <v>4.0000000000000003E-05</v>
      </c>
      <c r="S317" s="226">
        <v>0</v>
      </c>
      <c r="T317" s="227">
        <f>S317*H317</f>
        <v>0</v>
      </c>
      <c r="AR317" s="18" t="s">
        <v>229</v>
      </c>
      <c r="AT317" s="18" t="s">
        <v>497</v>
      </c>
      <c r="AU317" s="18" t="s">
        <v>86</v>
      </c>
      <c r="AY317" s="18" t="s">
        <v>195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8" t="s">
        <v>84</v>
      </c>
      <c r="BK317" s="228">
        <f>ROUND(I317*H317,2)</f>
        <v>0</v>
      </c>
      <c r="BL317" s="18" t="s">
        <v>213</v>
      </c>
      <c r="BM317" s="18" t="s">
        <v>2568</v>
      </c>
    </row>
    <row r="318" s="1" customFormat="1">
      <c r="B318" s="39"/>
      <c r="C318" s="40"/>
      <c r="D318" s="229" t="s">
        <v>204</v>
      </c>
      <c r="E318" s="40"/>
      <c r="F318" s="230" t="s">
        <v>2567</v>
      </c>
      <c r="G318" s="40"/>
      <c r="H318" s="40"/>
      <c r="I318" s="144"/>
      <c r="J318" s="40"/>
      <c r="K318" s="40"/>
      <c r="L318" s="44"/>
      <c r="M318" s="231"/>
      <c r="N318" s="80"/>
      <c r="O318" s="80"/>
      <c r="P318" s="80"/>
      <c r="Q318" s="80"/>
      <c r="R318" s="80"/>
      <c r="S318" s="80"/>
      <c r="T318" s="81"/>
      <c r="AT318" s="18" t="s">
        <v>204</v>
      </c>
      <c r="AU318" s="18" t="s">
        <v>86</v>
      </c>
    </row>
    <row r="319" s="12" customFormat="1">
      <c r="B319" s="235"/>
      <c r="C319" s="236"/>
      <c r="D319" s="229" t="s">
        <v>285</v>
      </c>
      <c r="E319" s="237" t="s">
        <v>19</v>
      </c>
      <c r="F319" s="238" t="s">
        <v>2516</v>
      </c>
      <c r="G319" s="236"/>
      <c r="H319" s="239">
        <v>2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AT319" s="245" t="s">
        <v>285</v>
      </c>
      <c r="AU319" s="245" t="s">
        <v>86</v>
      </c>
      <c r="AV319" s="12" t="s">
        <v>86</v>
      </c>
      <c r="AW319" s="12" t="s">
        <v>37</v>
      </c>
      <c r="AX319" s="12" t="s">
        <v>84</v>
      </c>
      <c r="AY319" s="245" t="s">
        <v>195</v>
      </c>
    </row>
    <row r="320" s="1" customFormat="1" ht="16.5" customHeight="1">
      <c r="B320" s="39"/>
      <c r="C320" s="270" t="s">
        <v>740</v>
      </c>
      <c r="D320" s="270" t="s">
        <v>497</v>
      </c>
      <c r="E320" s="271" t="s">
        <v>2569</v>
      </c>
      <c r="F320" s="272" t="s">
        <v>2570</v>
      </c>
      <c r="G320" s="273" t="s">
        <v>2514</v>
      </c>
      <c r="H320" s="274">
        <v>2</v>
      </c>
      <c r="I320" s="275"/>
      <c r="J320" s="276">
        <f>ROUND(I320*H320,2)</f>
        <v>0</v>
      </c>
      <c r="K320" s="272" t="s">
        <v>19</v>
      </c>
      <c r="L320" s="277"/>
      <c r="M320" s="278" t="s">
        <v>19</v>
      </c>
      <c r="N320" s="279" t="s">
        <v>47</v>
      </c>
      <c r="O320" s="80"/>
      <c r="P320" s="226">
        <f>O320*H320</f>
        <v>0</v>
      </c>
      <c r="Q320" s="226">
        <v>1.0000000000000001E-05</v>
      </c>
      <c r="R320" s="226">
        <f>Q320*H320</f>
        <v>2.0000000000000002E-05</v>
      </c>
      <c r="S320" s="226">
        <v>0</v>
      </c>
      <c r="T320" s="227">
        <f>S320*H320</f>
        <v>0</v>
      </c>
      <c r="AR320" s="18" t="s">
        <v>229</v>
      </c>
      <c r="AT320" s="18" t="s">
        <v>497</v>
      </c>
      <c r="AU320" s="18" t="s">
        <v>86</v>
      </c>
      <c r="AY320" s="18" t="s">
        <v>195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8" t="s">
        <v>84</v>
      </c>
      <c r="BK320" s="228">
        <f>ROUND(I320*H320,2)</f>
        <v>0</v>
      </c>
      <c r="BL320" s="18" t="s">
        <v>213</v>
      </c>
      <c r="BM320" s="18" t="s">
        <v>2571</v>
      </c>
    </row>
    <row r="321" s="1" customFormat="1">
      <c r="B321" s="39"/>
      <c r="C321" s="40"/>
      <c r="D321" s="229" t="s">
        <v>204</v>
      </c>
      <c r="E321" s="40"/>
      <c r="F321" s="230" t="s">
        <v>2570</v>
      </c>
      <c r="G321" s="40"/>
      <c r="H321" s="40"/>
      <c r="I321" s="144"/>
      <c r="J321" s="40"/>
      <c r="K321" s="40"/>
      <c r="L321" s="44"/>
      <c r="M321" s="231"/>
      <c r="N321" s="80"/>
      <c r="O321" s="80"/>
      <c r="P321" s="80"/>
      <c r="Q321" s="80"/>
      <c r="R321" s="80"/>
      <c r="S321" s="80"/>
      <c r="T321" s="81"/>
      <c r="AT321" s="18" t="s">
        <v>204</v>
      </c>
      <c r="AU321" s="18" t="s">
        <v>86</v>
      </c>
    </row>
    <row r="322" s="12" customFormat="1">
      <c r="B322" s="235"/>
      <c r="C322" s="236"/>
      <c r="D322" s="229" t="s">
        <v>285</v>
      </c>
      <c r="E322" s="237" t="s">
        <v>19</v>
      </c>
      <c r="F322" s="238" t="s">
        <v>2098</v>
      </c>
      <c r="G322" s="236"/>
      <c r="H322" s="239">
        <v>2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AT322" s="245" t="s">
        <v>285</v>
      </c>
      <c r="AU322" s="245" t="s">
        <v>86</v>
      </c>
      <c r="AV322" s="12" t="s">
        <v>86</v>
      </c>
      <c r="AW322" s="12" t="s">
        <v>37</v>
      </c>
      <c r="AX322" s="12" t="s">
        <v>84</v>
      </c>
      <c r="AY322" s="245" t="s">
        <v>195</v>
      </c>
    </row>
    <row r="323" s="1" customFormat="1" ht="16.5" customHeight="1">
      <c r="B323" s="39"/>
      <c r="C323" s="270" t="s">
        <v>745</v>
      </c>
      <c r="D323" s="270" t="s">
        <v>497</v>
      </c>
      <c r="E323" s="271" t="s">
        <v>2572</v>
      </c>
      <c r="F323" s="272" t="s">
        <v>2573</v>
      </c>
      <c r="G323" s="273" t="s">
        <v>2514</v>
      </c>
      <c r="H323" s="274">
        <v>20</v>
      </c>
      <c r="I323" s="275"/>
      <c r="J323" s="276">
        <f>ROUND(I323*H323,2)</f>
        <v>0</v>
      </c>
      <c r="K323" s="272" t="s">
        <v>19</v>
      </c>
      <c r="L323" s="277"/>
      <c r="M323" s="278" t="s">
        <v>19</v>
      </c>
      <c r="N323" s="279" t="s">
        <v>47</v>
      </c>
      <c r="O323" s="80"/>
      <c r="P323" s="226">
        <f>O323*H323</f>
        <v>0</v>
      </c>
      <c r="Q323" s="226">
        <v>0.00025000000000000001</v>
      </c>
      <c r="R323" s="226">
        <f>Q323*H323</f>
        <v>0.0050000000000000001</v>
      </c>
      <c r="S323" s="226">
        <v>0</v>
      </c>
      <c r="T323" s="227">
        <f>S323*H323</f>
        <v>0</v>
      </c>
      <c r="AR323" s="18" t="s">
        <v>229</v>
      </c>
      <c r="AT323" s="18" t="s">
        <v>497</v>
      </c>
      <c r="AU323" s="18" t="s">
        <v>86</v>
      </c>
      <c r="AY323" s="18" t="s">
        <v>195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8" t="s">
        <v>84</v>
      </c>
      <c r="BK323" s="228">
        <f>ROUND(I323*H323,2)</f>
        <v>0</v>
      </c>
      <c r="BL323" s="18" t="s">
        <v>213</v>
      </c>
      <c r="BM323" s="18" t="s">
        <v>2574</v>
      </c>
    </row>
    <row r="324" s="1" customFormat="1">
      <c r="B324" s="39"/>
      <c r="C324" s="40"/>
      <c r="D324" s="229" t="s">
        <v>204</v>
      </c>
      <c r="E324" s="40"/>
      <c r="F324" s="230" t="s">
        <v>2573</v>
      </c>
      <c r="G324" s="40"/>
      <c r="H324" s="40"/>
      <c r="I324" s="144"/>
      <c r="J324" s="40"/>
      <c r="K324" s="40"/>
      <c r="L324" s="44"/>
      <c r="M324" s="231"/>
      <c r="N324" s="80"/>
      <c r="O324" s="80"/>
      <c r="P324" s="80"/>
      <c r="Q324" s="80"/>
      <c r="R324" s="80"/>
      <c r="S324" s="80"/>
      <c r="T324" s="81"/>
      <c r="AT324" s="18" t="s">
        <v>204</v>
      </c>
      <c r="AU324" s="18" t="s">
        <v>86</v>
      </c>
    </row>
    <row r="325" s="12" customFormat="1">
      <c r="B325" s="235"/>
      <c r="C325" s="236"/>
      <c r="D325" s="229" t="s">
        <v>285</v>
      </c>
      <c r="E325" s="237" t="s">
        <v>19</v>
      </c>
      <c r="F325" s="238" t="s">
        <v>2187</v>
      </c>
      <c r="G325" s="236"/>
      <c r="H325" s="239">
        <v>20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AT325" s="245" t="s">
        <v>285</v>
      </c>
      <c r="AU325" s="245" t="s">
        <v>86</v>
      </c>
      <c r="AV325" s="12" t="s">
        <v>86</v>
      </c>
      <c r="AW325" s="12" t="s">
        <v>37</v>
      </c>
      <c r="AX325" s="12" t="s">
        <v>84</v>
      </c>
      <c r="AY325" s="245" t="s">
        <v>195</v>
      </c>
    </row>
    <row r="326" s="1" customFormat="1" ht="16.5" customHeight="1">
      <c r="B326" s="39"/>
      <c r="C326" s="270" t="s">
        <v>750</v>
      </c>
      <c r="D326" s="270" t="s">
        <v>497</v>
      </c>
      <c r="E326" s="271" t="s">
        <v>2575</v>
      </c>
      <c r="F326" s="272" t="s">
        <v>2573</v>
      </c>
      <c r="G326" s="273" t="s">
        <v>2514</v>
      </c>
      <c r="H326" s="274">
        <v>38</v>
      </c>
      <c r="I326" s="275"/>
      <c r="J326" s="276">
        <f>ROUND(I326*H326,2)</f>
        <v>0</v>
      </c>
      <c r="K326" s="272" t="s">
        <v>19</v>
      </c>
      <c r="L326" s="277"/>
      <c r="M326" s="278" t="s">
        <v>19</v>
      </c>
      <c r="N326" s="279" t="s">
        <v>47</v>
      </c>
      <c r="O326" s="80"/>
      <c r="P326" s="226">
        <f>O326*H326</f>
        <v>0</v>
      </c>
      <c r="Q326" s="226">
        <v>0.00025000000000000001</v>
      </c>
      <c r="R326" s="226">
        <f>Q326*H326</f>
        <v>0.0094999999999999998</v>
      </c>
      <c r="S326" s="226">
        <v>0</v>
      </c>
      <c r="T326" s="227">
        <f>S326*H326</f>
        <v>0</v>
      </c>
      <c r="AR326" s="18" t="s">
        <v>229</v>
      </c>
      <c r="AT326" s="18" t="s">
        <v>497</v>
      </c>
      <c r="AU326" s="18" t="s">
        <v>86</v>
      </c>
      <c r="AY326" s="18" t="s">
        <v>195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8" t="s">
        <v>84</v>
      </c>
      <c r="BK326" s="228">
        <f>ROUND(I326*H326,2)</f>
        <v>0</v>
      </c>
      <c r="BL326" s="18" t="s">
        <v>213</v>
      </c>
      <c r="BM326" s="18" t="s">
        <v>2576</v>
      </c>
    </row>
    <row r="327" s="1" customFormat="1">
      <c r="B327" s="39"/>
      <c r="C327" s="40"/>
      <c r="D327" s="229" t="s">
        <v>204</v>
      </c>
      <c r="E327" s="40"/>
      <c r="F327" s="230" t="s">
        <v>2573</v>
      </c>
      <c r="G327" s="40"/>
      <c r="H327" s="40"/>
      <c r="I327" s="144"/>
      <c r="J327" s="40"/>
      <c r="K327" s="40"/>
      <c r="L327" s="44"/>
      <c r="M327" s="231"/>
      <c r="N327" s="80"/>
      <c r="O327" s="80"/>
      <c r="P327" s="80"/>
      <c r="Q327" s="80"/>
      <c r="R327" s="80"/>
      <c r="S327" s="80"/>
      <c r="T327" s="81"/>
      <c r="AT327" s="18" t="s">
        <v>204</v>
      </c>
      <c r="AU327" s="18" t="s">
        <v>86</v>
      </c>
    </row>
    <row r="328" s="12" customFormat="1">
      <c r="B328" s="235"/>
      <c r="C328" s="236"/>
      <c r="D328" s="229" t="s">
        <v>285</v>
      </c>
      <c r="E328" s="237" t="s">
        <v>19</v>
      </c>
      <c r="F328" s="238" t="s">
        <v>2577</v>
      </c>
      <c r="G328" s="236"/>
      <c r="H328" s="239">
        <v>38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AT328" s="245" t="s">
        <v>285</v>
      </c>
      <c r="AU328" s="245" t="s">
        <v>86</v>
      </c>
      <c r="AV328" s="12" t="s">
        <v>86</v>
      </c>
      <c r="AW328" s="12" t="s">
        <v>37</v>
      </c>
      <c r="AX328" s="12" t="s">
        <v>84</v>
      </c>
      <c r="AY328" s="245" t="s">
        <v>195</v>
      </c>
    </row>
    <row r="329" s="1" customFormat="1" ht="16.5" customHeight="1">
      <c r="B329" s="39"/>
      <c r="C329" s="270" t="s">
        <v>758</v>
      </c>
      <c r="D329" s="270" t="s">
        <v>497</v>
      </c>
      <c r="E329" s="271" t="s">
        <v>2578</v>
      </c>
      <c r="F329" s="272" t="s">
        <v>2579</v>
      </c>
      <c r="G329" s="273" t="s">
        <v>2514</v>
      </c>
      <c r="H329" s="274">
        <v>58</v>
      </c>
      <c r="I329" s="275"/>
      <c r="J329" s="276">
        <f>ROUND(I329*H329,2)</f>
        <v>0</v>
      </c>
      <c r="K329" s="272" t="s">
        <v>19</v>
      </c>
      <c r="L329" s="277"/>
      <c r="M329" s="278" t="s">
        <v>19</v>
      </c>
      <c r="N329" s="279" t="s">
        <v>47</v>
      </c>
      <c r="O329" s="80"/>
      <c r="P329" s="226">
        <f>O329*H329</f>
        <v>0</v>
      </c>
      <c r="Q329" s="226">
        <v>0</v>
      </c>
      <c r="R329" s="226">
        <f>Q329*H329</f>
        <v>0</v>
      </c>
      <c r="S329" s="226">
        <v>0</v>
      </c>
      <c r="T329" s="227">
        <f>S329*H329</f>
        <v>0</v>
      </c>
      <c r="AR329" s="18" t="s">
        <v>229</v>
      </c>
      <c r="AT329" s="18" t="s">
        <v>497</v>
      </c>
      <c r="AU329" s="18" t="s">
        <v>86</v>
      </c>
      <c r="AY329" s="18" t="s">
        <v>195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8" t="s">
        <v>84</v>
      </c>
      <c r="BK329" s="228">
        <f>ROUND(I329*H329,2)</f>
        <v>0</v>
      </c>
      <c r="BL329" s="18" t="s">
        <v>213</v>
      </c>
      <c r="BM329" s="18" t="s">
        <v>2580</v>
      </c>
    </row>
    <row r="330" s="1" customFormat="1">
      <c r="B330" s="39"/>
      <c r="C330" s="40"/>
      <c r="D330" s="229" t="s">
        <v>204</v>
      </c>
      <c r="E330" s="40"/>
      <c r="F330" s="230" t="s">
        <v>2579</v>
      </c>
      <c r="G330" s="40"/>
      <c r="H330" s="40"/>
      <c r="I330" s="144"/>
      <c r="J330" s="40"/>
      <c r="K330" s="40"/>
      <c r="L330" s="44"/>
      <c r="M330" s="231"/>
      <c r="N330" s="80"/>
      <c r="O330" s="80"/>
      <c r="P330" s="80"/>
      <c r="Q330" s="80"/>
      <c r="R330" s="80"/>
      <c r="S330" s="80"/>
      <c r="T330" s="81"/>
      <c r="AT330" s="18" t="s">
        <v>204</v>
      </c>
      <c r="AU330" s="18" t="s">
        <v>86</v>
      </c>
    </row>
    <row r="331" s="12" customFormat="1">
      <c r="B331" s="235"/>
      <c r="C331" s="236"/>
      <c r="D331" s="229" t="s">
        <v>285</v>
      </c>
      <c r="E331" s="237" t="s">
        <v>19</v>
      </c>
      <c r="F331" s="238" t="s">
        <v>2581</v>
      </c>
      <c r="G331" s="236"/>
      <c r="H331" s="239">
        <v>58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AT331" s="245" t="s">
        <v>285</v>
      </c>
      <c r="AU331" s="245" t="s">
        <v>86</v>
      </c>
      <c r="AV331" s="12" t="s">
        <v>86</v>
      </c>
      <c r="AW331" s="12" t="s">
        <v>37</v>
      </c>
      <c r="AX331" s="12" t="s">
        <v>84</v>
      </c>
      <c r="AY331" s="245" t="s">
        <v>195</v>
      </c>
    </row>
    <row r="332" s="1" customFormat="1" ht="16.5" customHeight="1">
      <c r="B332" s="39"/>
      <c r="C332" s="270" t="s">
        <v>763</v>
      </c>
      <c r="D332" s="270" t="s">
        <v>497</v>
      </c>
      <c r="E332" s="271" t="s">
        <v>2582</v>
      </c>
      <c r="F332" s="272" t="s">
        <v>2579</v>
      </c>
      <c r="G332" s="273" t="s">
        <v>2514</v>
      </c>
      <c r="H332" s="274">
        <v>20</v>
      </c>
      <c r="I332" s="275"/>
      <c r="J332" s="276">
        <f>ROUND(I332*H332,2)</f>
        <v>0</v>
      </c>
      <c r="K332" s="272" t="s">
        <v>19</v>
      </c>
      <c r="L332" s="277"/>
      <c r="M332" s="278" t="s">
        <v>19</v>
      </c>
      <c r="N332" s="279" t="s">
        <v>47</v>
      </c>
      <c r="O332" s="80"/>
      <c r="P332" s="226">
        <f>O332*H332</f>
        <v>0</v>
      </c>
      <c r="Q332" s="226">
        <v>0</v>
      </c>
      <c r="R332" s="226">
        <f>Q332*H332</f>
        <v>0</v>
      </c>
      <c r="S332" s="226">
        <v>0</v>
      </c>
      <c r="T332" s="227">
        <f>S332*H332</f>
        <v>0</v>
      </c>
      <c r="AR332" s="18" t="s">
        <v>229</v>
      </c>
      <c r="AT332" s="18" t="s">
        <v>497</v>
      </c>
      <c r="AU332" s="18" t="s">
        <v>86</v>
      </c>
      <c r="AY332" s="18" t="s">
        <v>195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8" t="s">
        <v>84</v>
      </c>
      <c r="BK332" s="228">
        <f>ROUND(I332*H332,2)</f>
        <v>0</v>
      </c>
      <c r="BL332" s="18" t="s">
        <v>213</v>
      </c>
      <c r="BM332" s="18" t="s">
        <v>2583</v>
      </c>
    </row>
    <row r="333" s="1" customFormat="1">
      <c r="B333" s="39"/>
      <c r="C333" s="40"/>
      <c r="D333" s="229" t="s">
        <v>204</v>
      </c>
      <c r="E333" s="40"/>
      <c r="F333" s="230" t="s">
        <v>2579</v>
      </c>
      <c r="G333" s="40"/>
      <c r="H333" s="40"/>
      <c r="I333" s="144"/>
      <c r="J333" s="40"/>
      <c r="K333" s="40"/>
      <c r="L333" s="44"/>
      <c r="M333" s="231"/>
      <c r="N333" s="80"/>
      <c r="O333" s="80"/>
      <c r="P333" s="80"/>
      <c r="Q333" s="80"/>
      <c r="R333" s="80"/>
      <c r="S333" s="80"/>
      <c r="T333" s="81"/>
      <c r="AT333" s="18" t="s">
        <v>204</v>
      </c>
      <c r="AU333" s="18" t="s">
        <v>86</v>
      </c>
    </row>
    <row r="334" s="12" customFormat="1">
      <c r="B334" s="235"/>
      <c r="C334" s="236"/>
      <c r="D334" s="229" t="s">
        <v>285</v>
      </c>
      <c r="E334" s="237" t="s">
        <v>19</v>
      </c>
      <c r="F334" s="238" t="s">
        <v>2187</v>
      </c>
      <c r="G334" s="236"/>
      <c r="H334" s="239">
        <v>20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AT334" s="245" t="s">
        <v>285</v>
      </c>
      <c r="AU334" s="245" t="s">
        <v>86</v>
      </c>
      <c r="AV334" s="12" t="s">
        <v>86</v>
      </c>
      <c r="AW334" s="12" t="s">
        <v>37</v>
      </c>
      <c r="AX334" s="12" t="s">
        <v>84</v>
      </c>
      <c r="AY334" s="245" t="s">
        <v>195</v>
      </c>
    </row>
    <row r="335" s="1" customFormat="1" ht="16.5" customHeight="1">
      <c r="B335" s="39"/>
      <c r="C335" s="217" t="s">
        <v>768</v>
      </c>
      <c r="D335" s="217" t="s">
        <v>198</v>
      </c>
      <c r="E335" s="218" t="s">
        <v>2584</v>
      </c>
      <c r="F335" s="219" t="s">
        <v>2585</v>
      </c>
      <c r="G335" s="220" t="s">
        <v>223</v>
      </c>
      <c r="H335" s="221">
        <v>2</v>
      </c>
      <c r="I335" s="222"/>
      <c r="J335" s="223">
        <f>ROUND(I335*H335,2)</f>
        <v>0</v>
      </c>
      <c r="K335" s="219" t="s">
        <v>208</v>
      </c>
      <c r="L335" s="44"/>
      <c r="M335" s="224" t="s">
        <v>19</v>
      </c>
      <c r="N335" s="225" t="s">
        <v>47</v>
      </c>
      <c r="O335" s="80"/>
      <c r="P335" s="226">
        <f>O335*H335</f>
        <v>0</v>
      </c>
      <c r="Q335" s="226">
        <v>0.00034000000000000002</v>
      </c>
      <c r="R335" s="226">
        <f>Q335*H335</f>
        <v>0.00068000000000000005</v>
      </c>
      <c r="S335" s="226">
        <v>0</v>
      </c>
      <c r="T335" s="227">
        <f>S335*H335</f>
        <v>0</v>
      </c>
      <c r="AR335" s="18" t="s">
        <v>213</v>
      </c>
      <c r="AT335" s="18" t="s">
        <v>198</v>
      </c>
      <c r="AU335" s="18" t="s">
        <v>86</v>
      </c>
      <c r="AY335" s="18" t="s">
        <v>195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8" t="s">
        <v>84</v>
      </c>
      <c r="BK335" s="228">
        <f>ROUND(I335*H335,2)</f>
        <v>0</v>
      </c>
      <c r="BL335" s="18" t="s">
        <v>213</v>
      </c>
      <c r="BM335" s="18" t="s">
        <v>2586</v>
      </c>
    </row>
    <row r="336" s="1" customFormat="1">
      <c r="B336" s="39"/>
      <c r="C336" s="40"/>
      <c r="D336" s="229" t="s">
        <v>204</v>
      </c>
      <c r="E336" s="40"/>
      <c r="F336" s="230" t="s">
        <v>2587</v>
      </c>
      <c r="G336" s="40"/>
      <c r="H336" s="40"/>
      <c r="I336" s="144"/>
      <c r="J336" s="40"/>
      <c r="K336" s="40"/>
      <c r="L336" s="44"/>
      <c r="M336" s="231"/>
      <c r="N336" s="80"/>
      <c r="O336" s="80"/>
      <c r="P336" s="80"/>
      <c r="Q336" s="80"/>
      <c r="R336" s="80"/>
      <c r="S336" s="80"/>
      <c r="T336" s="81"/>
      <c r="AT336" s="18" t="s">
        <v>204</v>
      </c>
      <c r="AU336" s="18" t="s">
        <v>86</v>
      </c>
    </row>
    <row r="337" s="12" customFormat="1">
      <c r="B337" s="235"/>
      <c r="C337" s="236"/>
      <c r="D337" s="229" t="s">
        <v>285</v>
      </c>
      <c r="E337" s="237" t="s">
        <v>19</v>
      </c>
      <c r="F337" s="238" t="s">
        <v>2098</v>
      </c>
      <c r="G337" s="236"/>
      <c r="H337" s="239">
        <v>2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285</v>
      </c>
      <c r="AU337" s="245" t="s">
        <v>86</v>
      </c>
      <c r="AV337" s="12" t="s">
        <v>86</v>
      </c>
      <c r="AW337" s="12" t="s">
        <v>37</v>
      </c>
      <c r="AX337" s="12" t="s">
        <v>84</v>
      </c>
      <c r="AY337" s="245" t="s">
        <v>195</v>
      </c>
    </row>
    <row r="338" s="1" customFormat="1" ht="16.5" customHeight="1">
      <c r="B338" s="39"/>
      <c r="C338" s="270" t="s">
        <v>773</v>
      </c>
      <c r="D338" s="270" t="s">
        <v>497</v>
      </c>
      <c r="E338" s="271" t="s">
        <v>2588</v>
      </c>
      <c r="F338" s="272" t="s">
        <v>2589</v>
      </c>
      <c r="G338" s="273" t="s">
        <v>2514</v>
      </c>
      <c r="H338" s="274">
        <v>2</v>
      </c>
      <c r="I338" s="275"/>
      <c r="J338" s="276">
        <f>ROUND(I338*H338,2)</f>
        <v>0</v>
      </c>
      <c r="K338" s="272" t="s">
        <v>19</v>
      </c>
      <c r="L338" s="277"/>
      <c r="M338" s="278" t="s">
        <v>19</v>
      </c>
      <c r="N338" s="279" t="s">
        <v>47</v>
      </c>
      <c r="O338" s="80"/>
      <c r="P338" s="226">
        <f>O338*H338</f>
        <v>0</v>
      </c>
      <c r="Q338" s="226">
        <v>3.0000000000000001E-05</v>
      </c>
      <c r="R338" s="226">
        <f>Q338*H338</f>
        <v>6.0000000000000002E-05</v>
      </c>
      <c r="S338" s="226">
        <v>0</v>
      </c>
      <c r="T338" s="227">
        <f>S338*H338</f>
        <v>0</v>
      </c>
      <c r="AR338" s="18" t="s">
        <v>229</v>
      </c>
      <c r="AT338" s="18" t="s">
        <v>497</v>
      </c>
      <c r="AU338" s="18" t="s">
        <v>86</v>
      </c>
      <c r="AY338" s="18" t="s">
        <v>195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8" t="s">
        <v>84</v>
      </c>
      <c r="BK338" s="228">
        <f>ROUND(I338*H338,2)</f>
        <v>0</v>
      </c>
      <c r="BL338" s="18" t="s">
        <v>213</v>
      </c>
      <c r="BM338" s="18" t="s">
        <v>2590</v>
      </c>
    </row>
    <row r="339" s="1" customFormat="1">
      <c r="B339" s="39"/>
      <c r="C339" s="40"/>
      <c r="D339" s="229" t="s">
        <v>204</v>
      </c>
      <c r="E339" s="40"/>
      <c r="F339" s="230" t="s">
        <v>2589</v>
      </c>
      <c r="G339" s="40"/>
      <c r="H339" s="40"/>
      <c r="I339" s="144"/>
      <c r="J339" s="40"/>
      <c r="K339" s="40"/>
      <c r="L339" s="44"/>
      <c r="M339" s="231"/>
      <c r="N339" s="80"/>
      <c r="O339" s="80"/>
      <c r="P339" s="80"/>
      <c r="Q339" s="80"/>
      <c r="R339" s="80"/>
      <c r="S339" s="80"/>
      <c r="T339" s="81"/>
      <c r="AT339" s="18" t="s">
        <v>204</v>
      </c>
      <c r="AU339" s="18" t="s">
        <v>86</v>
      </c>
    </row>
    <row r="340" s="12" customFormat="1">
      <c r="B340" s="235"/>
      <c r="C340" s="236"/>
      <c r="D340" s="229" t="s">
        <v>285</v>
      </c>
      <c r="E340" s="237" t="s">
        <v>19</v>
      </c>
      <c r="F340" s="238" t="s">
        <v>2516</v>
      </c>
      <c r="G340" s="236"/>
      <c r="H340" s="239">
        <v>2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AT340" s="245" t="s">
        <v>285</v>
      </c>
      <c r="AU340" s="245" t="s">
        <v>86</v>
      </c>
      <c r="AV340" s="12" t="s">
        <v>86</v>
      </c>
      <c r="AW340" s="12" t="s">
        <v>37</v>
      </c>
      <c r="AX340" s="12" t="s">
        <v>84</v>
      </c>
      <c r="AY340" s="245" t="s">
        <v>195</v>
      </c>
    </row>
    <row r="341" s="1" customFormat="1" ht="16.5" customHeight="1">
      <c r="B341" s="39"/>
      <c r="C341" s="217" t="s">
        <v>780</v>
      </c>
      <c r="D341" s="217" t="s">
        <v>198</v>
      </c>
      <c r="E341" s="218" t="s">
        <v>2591</v>
      </c>
      <c r="F341" s="219" t="s">
        <v>2592</v>
      </c>
      <c r="G341" s="220" t="s">
        <v>223</v>
      </c>
      <c r="H341" s="221">
        <v>1</v>
      </c>
      <c r="I341" s="222"/>
      <c r="J341" s="223">
        <f>ROUND(I341*H341,2)</f>
        <v>0</v>
      </c>
      <c r="K341" s="219" t="s">
        <v>208</v>
      </c>
      <c r="L341" s="44"/>
      <c r="M341" s="224" t="s">
        <v>19</v>
      </c>
      <c r="N341" s="225" t="s">
        <v>47</v>
      </c>
      <c r="O341" s="80"/>
      <c r="P341" s="226">
        <f>O341*H341</f>
        <v>0</v>
      </c>
      <c r="Q341" s="226">
        <v>0.0030100000000000001</v>
      </c>
      <c r="R341" s="226">
        <f>Q341*H341</f>
        <v>0.0030100000000000001</v>
      </c>
      <c r="S341" s="226">
        <v>0</v>
      </c>
      <c r="T341" s="227">
        <f>S341*H341</f>
        <v>0</v>
      </c>
      <c r="AR341" s="18" t="s">
        <v>213</v>
      </c>
      <c r="AT341" s="18" t="s">
        <v>198</v>
      </c>
      <c r="AU341" s="18" t="s">
        <v>86</v>
      </c>
      <c r="AY341" s="18" t="s">
        <v>195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8" t="s">
        <v>84</v>
      </c>
      <c r="BK341" s="228">
        <f>ROUND(I341*H341,2)</f>
        <v>0</v>
      </c>
      <c r="BL341" s="18" t="s">
        <v>213</v>
      </c>
      <c r="BM341" s="18" t="s">
        <v>2593</v>
      </c>
    </row>
    <row r="342" s="1" customFormat="1">
      <c r="B342" s="39"/>
      <c r="C342" s="40"/>
      <c r="D342" s="229" t="s">
        <v>204</v>
      </c>
      <c r="E342" s="40"/>
      <c r="F342" s="230" t="s">
        <v>2594</v>
      </c>
      <c r="G342" s="40"/>
      <c r="H342" s="40"/>
      <c r="I342" s="144"/>
      <c r="J342" s="40"/>
      <c r="K342" s="40"/>
      <c r="L342" s="44"/>
      <c r="M342" s="231"/>
      <c r="N342" s="80"/>
      <c r="O342" s="80"/>
      <c r="P342" s="80"/>
      <c r="Q342" s="80"/>
      <c r="R342" s="80"/>
      <c r="S342" s="80"/>
      <c r="T342" s="81"/>
      <c r="AT342" s="18" t="s">
        <v>204</v>
      </c>
      <c r="AU342" s="18" t="s">
        <v>86</v>
      </c>
    </row>
    <row r="343" s="12" customFormat="1">
      <c r="B343" s="235"/>
      <c r="C343" s="236"/>
      <c r="D343" s="229" t="s">
        <v>285</v>
      </c>
      <c r="E343" s="237" t="s">
        <v>19</v>
      </c>
      <c r="F343" s="238" t="s">
        <v>2076</v>
      </c>
      <c r="G343" s="236"/>
      <c r="H343" s="239">
        <v>1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AT343" s="245" t="s">
        <v>285</v>
      </c>
      <c r="AU343" s="245" t="s">
        <v>86</v>
      </c>
      <c r="AV343" s="12" t="s">
        <v>86</v>
      </c>
      <c r="AW343" s="12" t="s">
        <v>37</v>
      </c>
      <c r="AX343" s="12" t="s">
        <v>84</v>
      </c>
      <c r="AY343" s="245" t="s">
        <v>195</v>
      </c>
    </row>
    <row r="344" s="1" customFormat="1" ht="16.5" customHeight="1">
      <c r="B344" s="39"/>
      <c r="C344" s="270" t="s">
        <v>785</v>
      </c>
      <c r="D344" s="270" t="s">
        <v>497</v>
      </c>
      <c r="E344" s="271" t="s">
        <v>2595</v>
      </c>
      <c r="F344" s="272" t="s">
        <v>2596</v>
      </c>
      <c r="G344" s="273" t="s">
        <v>2514</v>
      </c>
      <c r="H344" s="274">
        <v>1</v>
      </c>
      <c r="I344" s="275"/>
      <c r="J344" s="276">
        <f>ROUND(I344*H344,2)</f>
        <v>0</v>
      </c>
      <c r="K344" s="272" t="s">
        <v>19</v>
      </c>
      <c r="L344" s="277"/>
      <c r="M344" s="278" t="s">
        <v>19</v>
      </c>
      <c r="N344" s="279" t="s">
        <v>47</v>
      </c>
      <c r="O344" s="80"/>
      <c r="P344" s="226">
        <f>O344*H344</f>
        <v>0</v>
      </c>
      <c r="Q344" s="226">
        <v>6.0000000000000002E-05</v>
      </c>
      <c r="R344" s="226">
        <f>Q344*H344</f>
        <v>6.0000000000000002E-05</v>
      </c>
      <c r="S344" s="226">
        <v>0</v>
      </c>
      <c r="T344" s="227">
        <f>S344*H344</f>
        <v>0</v>
      </c>
      <c r="AR344" s="18" t="s">
        <v>229</v>
      </c>
      <c r="AT344" s="18" t="s">
        <v>497</v>
      </c>
      <c r="AU344" s="18" t="s">
        <v>86</v>
      </c>
      <c r="AY344" s="18" t="s">
        <v>195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8" t="s">
        <v>84</v>
      </c>
      <c r="BK344" s="228">
        <f>ROUND(I344*H344,2)</f>
        <v>0</v>
      </c>
      <c r="BL344" s="18" t="s">
        <v>213</v>
      </c>
      <c r="BM344" s="18" t="s">
        <v>2597</v>
      </c>
    </row>
    <row r="345" s="1" customFormat="1">
      <c r="B345" s="39"/>
      <c r="C345" s="40"/>
      <c r="D345" s="229" t="s">
        <v>204</v>
      </c>
      <c r="E345" s="40"/>
      <c r="F345" s="230" t="s">
        <v>2596</v>
      </c>
      <c r="G345" s="40"/>
      <c r="H345" s="40"/>
      <c r="I345" s="144"/>
      <c r="J345" s="40"/>
      <c r="K345" s="40"/>
      <c r="L345" s="44"/>
      <c r="M345" s="231"/>
      <c r="N345" s="80"/>
      <c r="O345" s="80"/>
      <c r="P345" s="80"/>
      <c r="Q345" s="80"/>
      <c r="R345" s="80"/>
      <c r="S345" s="80"/>
      <c r="T345" s="81"/>
      <c r="AT345" s="18" t="s">
        <v>204</v>
      </c>
      <c r="AU345" s="18" t="s">
        <v>86</v>
      </c>
    </row>
    <row r="346" s="12" customFormat="1">
      <c r="B346" s="235"/>
      <c r="C346" s="236"/>
      <c r="D346" s="229" t="s">
        <v>285</v>
      </c>
      <c r="E346" s="237" t="s">
        <v>19</v>
      </c>
      <c r="F346" s="238" t="s">
        <v>2527</v>
      </c>
      <c r="G346" s="236"/>
      <c r="H346" s="239">
        <v>1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AT346" s="245" t="s">
        <v>285</v>
      </c>
      <c r="AU346" s="245" t="s">
        <v>86</v>
      </c>
      <c r="AV346" s="12" t="s">
        <v>86</v>
      </c>
      <c r="AW346" s="12" t="s">
        <v>37</v>
      </c>
      <c r="AX346" s="12" t="s">
        <v>84</v>
      </c>
      <c r="AY346" s="245" t="s">
        <v>195</v>
      </c>
    </row>
    <row r="347" s="1" customFormat="1" ht="16.5" customHeight="1">
      <c r="B347" s="39"/>
      <c r="C347" s="270" t="s">
        <v>792</v>
      </c>
      <c r="D347" s="270" t="s">
        <v>497</v>
      </c>
      <c r="E347" s="271" t="s">
        <v>2598</v>
      </c>
      <c r="F347" s="272" t="s">
        <v>2599</v>
      </c>
      <c r="G347" s="273" t="s">
        <v>2514</v>
      </c>
      <c r="H347" s="274">
        <v>1</v>
      </c>
      <c r="I347" s="275"/>
      <c r="J347" s="276">
        <f>ROUND(I347*H347,2)</f>
        <v>0</v>
      </c>
      <c r="K347" s="272" t="s">
        <v>19</v>
      </c>
      <c r="L347" s="277"/>
      <c r="M347" s="278" t="s">
        <v>19</v>
      </c>
      <c r="N347" s="279" t="s">
        <v>47</v>
      </c>
      <c r="O347" s="80"/>
      <c r="P347" s="226">
        <f>O347*H347</f>
        <v>0</v>
      </c>
      <c r="Q347" s="226">
        <v>1.0000000000000001E-05</v>
      </c>
      <c r="R347" s="226">
        <f>Q347*H347</f>
        <v>1.0000000000000001E-05</v>
      </c>
      <c r="S347" s="226">
        <v>0</v>
      </c>
      <c r="T347" s="227">
        <f>S347*H347</f>
        <v>0</v>
      </c>
      <c r="AR347" s="18" t="s">
        <v>229</v>
      </c>
      <c r="AT347" s="18" t="s">
        <v>497</v>
      </c>
      <c r="AU347" s="18" t="s">
        <v>86</v>
      </c>
      <c r="AY347" s="18" t="s">
        <v>195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8" t="s">
        <v>84</v>
      </c>
      <c r="BK347" s="228">
        <f>ROUND(I347*H347,2)</f>
        <v>0</v>
      </c>
      <c r="BL347" s="18" t="s">
        <v>213</v>
      </c>
      <c r="BM347" s="18" t="s">
        <v>2600</v>
      </c>
    </row>
    <row r="348" s="1" customFormat="1">
      <c r="B348" s="39"/>
      <c r="C348" s="40"/>
      <c r="D348" s="229" t="s">
        <v>204</v>
      </c>
      <c r="E348" s="40"/>
      <c r="F348" s="230" t="s">
        <v>2599</v>
      </c>
      <c r="G348" s="40"/>
      <c r="H348" s="40"/>
      <c r="I348" s="144"/>
      <c r="J348" s="40"/>
      <c r="K348" s="40"/>
      <c r="L348" s="44"/>
      <c r="M348" s="231"/>
      <c r="N348" s="80"/>
      <c r="O348" s="80"/>
      <c r="P348" s="80"/>
      <c r="Q348" s="80"/>
      <c r="R348" s="80"/>
      <c r="S348" s="80"/>
      <c r="T348" s="81"/>
      <c r="AT348" s="18" t="s">
        <v>204</v>
      </c>
      <c r="AU348" s="18" t="s">
        <v>86</v>
      </c>
    </row>
    <row r="349" s="12" customFormat="1">
      <c r="B349" s="235"/>
      <c r="C349" s="236"/>
      <c r="D349" s="229" t="s">
        <v>285</v>
      </c>
      <c r="E349" s="237" t="s">
        <v>19</v>
      </c>
      <c r="F349" s="238" t="s">
        <v>2527</v>
      </c>
      <c r="G349" s="236"/>
      <c r="H349" s="239">
        <v>1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AT349" s="245" t="s">
        <v>285</v>
      </c>
      <c r="AU349" s="245" t="s">
        <v>86</v>
      </c>
      <c r="AV349" s="12" t="s">
        <v>86</v>
      </c>
      <c r="AW349" s="12" t="s">
        <v>37</v>
      </c>
      <c r="AX349" s="12" t="s">
        <v>84</v>
      </c>
      <c r="AY349" s="245" t="s">
        <v>195</v>
      </c>
    </row>
    <row r="350" s="1" customFormat="1" ht="16.5" customHeight="1">
      <c r="B350" s="39"/>
      <c r="C350" s="217" t="s">
        <v>796</v>
      </c>
      <c r="D350" s="217" t="s">
        <v>198</v>
      </c>
      <c r="E350" s="218" t="s">
        <v>2601</v>
      </c>
      <c r="F350" s="219" t="s">
        <v>2602</v>
      </c>
      <c r="G350" s="220" t="s">
        <v>223</v>
      </c>
      <c r="H350" s="221">
        <v>2</v>
      </c>
      <c r="I350" s="222"/>
      <c r="J350" s="223">
        <f>ROUND(I350*H350,2)</f>
        <v>0</v>
      </c>
      <c r="K350" s="219" t="s">
        <v>208</v>
      </c>
      <c r="L350" s="44"/>
      <c r="M350" s="224" t="s">
        <v>19</v>
      </c>
      <c r="N350" s="225" t="s">
        <v>47</v>
      </c>
      <c r="O350" s="80"/>
      <c r="P350" s="226">
        <f>O350*H350</f>
        <v>0</v>
      </c>
      <c r="Q350" s="226">
        <v>0.01627</v>
      </c>
      <c r="R350" s="226">
        <f>Q350*H350</f>
        <v>0.032539999999999999</v>
      </c>
      <c r="S350" s="226">
        <v>0</v>
      </c>
      <c r="T350" s="227">
        <f>S350*H350</f>
        <v>0</v>
      </c>
      <c r="AR350" s="18" t="s">
        <v>213</v>
      </c>
      <c r="AT350" s="18" t="s">
        <v>198</v>
      </c>
      <c r="AU350" s="18" t="s">
        <v>86</v>
      </c>
      <c r="AY350" s="18" t="s">
        <v>195</v>
      </c>
      <c r="BE350" s="228">
        <f>IF(N350="základní",J350,0)</f>
        <v>0</v>
      </c>
      <c r="BF350" s="228">
        <f>IF(N350="snížená",J350,0)</f>
        <v>0</v>
      </c>
      <c r="BG350" s="228">
        <f>IF(N350="zákl. přenesená",J350,0)</f>
        <v>0</v>
      </c>
      <c r="BH350" s="228">
        <f>IF(N350="sníž. přenesená",J350,0)</f>
        <v>0</v>
      </c>
      <c r="BI350" s="228">
        <f>IF(N350="nulová",J350,0)</f>
        <v>0</v>
      </c>
      <c r="BJ350" s="18" t="s">
        <v>84</v>
      </c>
      <c r="BK350" s="228">
        <f>ROUND(I350*H350,2)</f>
        <v>0</v>
      </c>
      <c r="BL350" s="18" t="s">
        <v>213</v>
      </c>
      <c r="BM350" s="18" t="s">
        <v>2603</v>
      </c>
    </row>
    <row r="351" s="1" customFormat="1">
      <c r="B351" s="39"/>
      <c r="C351" s="40"/>
      <c r="D351" s="229" t="s">
        <v>204</v>
      </c>
      <c r="E351" s="40"/>
      <c r="F351" s="230" t="s">
        <v>2604</v>
      </c>
      <c r="G351" s="40"/>
      <c r="H351" s="40"/>
      <c r="I351" s="144"/>
      <c r="J351" s="40"/>
      <c r="K351" s="40"/>
      <c r="L351" s="44"/>
      <c r="M351" s="231"/>
      <c r="N351" s="80"/>
      <c r="O351" s="80"/>
      <c r="P351" s="80"/>
      <c r="Q351" s="80"/>
      <c r="R351" s="80"/>
      <c r="S351" s="80"/>
      <c r="T351" s="81"/>
      <c r="AT351" s="18" t="s">
        <v>204</v>
      </c>
      <c r="AU351" s="18" t="s">
        <v>86</v>
      </c>
    </row>
    <row r="352" s="12" customFormat="1">
      <c r="B352" s="235"/>
      <c r="C352" s="236"/>
      <c r="D352" s="229" t="s">
        <v>285</v>
      </c>
      <c r="E352" s="237" t="s">
        <v>19</v>
      </c>
      <c r="F352" s="238" t="s">
        <v>2098</v>
      </c>
      <c r="G352" s="236"/>
      <c r="H352" s="239">
        <v>2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AT352" s="245" t="s">
        <v>285</v>
      </c>
      <c r="AU352" s="245" t="s">
        <v>86</v>
      </c>
      <c r="AV352" s="12" t="s">
        <v>86</v>
      </c>
      <c r="AW352" s="12" t="s">
        <v>37</v>
      </c>
      <c r="AX352" s="12" t="s">
        <v>84</v>
      </c>
      <c r="AY352" s="245" t="s">
        <v>195</v>
      </c>
    </row>
    <row r="353" s="1" customFormat="1" ht="16.5" customHeight="1">
      <c r="B353" s="39"/>
      <c r="C353" s="270" t="s">
        <v>802</v>
      </c>
      <c r="D353" s="270" t="s">
        <v>497</v>
      </c>
      <c r="E353" s="271" t="s">
        <v>2605</v>
      </c>
      <c r="F353" s="272" t="s">
        <v>2606</v>
      </c>
      <c r="G353" s="273" t="s">
        <v>2514</v>
      </c>
      <c r="H353" s="274">
        <v>2</v>
      </c>
      <c r="I353" s="275"/>
      <c r="J353" s="276">
        <f>ROUND(I353*H353,2)</f>
        <v>0</v>
      </c>
      <c r="K353" s="272" t="s">
        <v>19</v>
      </c>
      <c r="L353" s="277"/>
      <c r="M353" s="278" t="s">
        <v>19</v>
      </c>
      <c r="N353" s="279" t="s">
        <v>47</v>
      </c>
      <c r="O353" s="80"/>
      <c r="P353" s="226">
        <f>O353*H353</f>
        <v>0</v>
      </c>
      <c r="Q353" s="226">
        <v>0.00029</v>
      </c>
      <c r="R353" s="226">
        <f>Q353*H353</f>
        <v>0.00058</v>
      </c>
      <c r="S353" s="226">
        <v>0</v>
      </c>
      <c r="T353" s="227">
        <f>S353*H353</f>
        <v>0</v>
      </c>
      <c r="AR353" s="18" t="s">
        <v>229</v>
      </c>
      <c r="AT353" s="18" t="s">
        <v>497</v>
      </c>
      <c r="AU353" s="18" t="s">
        <v>86</v>
      </c>
      <c r="AY353" s="18" t="s">
        <v>195</v>
      </c>
      <c r="BE353" s="228">
        <f>IF(N353="základní",J353,0)</f>
        <v>0</v>
      </c>
      <c r="BF353" s="228">
        <f>IF(N353="snížená",J353,0)</f>
        <v>0</v>
      </c>
      <c r="BG353" s="228">
        <f>IF(N353="zákl. přenesená",J353,0)</f>
        <v>0</v>
      </c>
      <c r="BH353" s="228">
        <f>IF(N353="sníž. přenesená",J353,0)</f>
        <v>0</v>
      </c>
      <c r="BI353" s="228">
        <f>IF(N353="nulová",J353,0)</f>
        <v>0</v>
      </c>
      <c r="BJ353" s="18" t="s">
        <v>84</v>
      </c>
      <c r="BK353" s="228">
        <f>ROUND(I353*H353,2)</f>
        <v>0</v>
      </c>
      <c r="BL353" s="18" t="s">
        <v>213</v>
      </c>
      <c r="BM353" s="18" t="s">
        <v>2607</v>
      </c>
    </row>
    <row r="354" s="1" customFormat="1">
      <c r="B354" s="39"/>
      <c r="C354" s="40"/>
      <c r="D354" s="229" t="s">
        <v>204</v>
      </c>
      <c r="E354" s="40"/>
      <c r="F354" s="230" t="s">
        <v>2606</v>
      </c>
      <c r="G354" s="40"/>
      <c r="H354" s="40"/>
      <c r="I354" s="144"/>
      <c r="J354" s="40"/>
      <c r="K354" s="40"/>
      <c r="L354" s="44"/>
      <c r="M354" s="231"/>
      <c r="N354" s="80"/>
      <c r="O354" s="80"/>
      <c r="P354" s="80"/>
      <c r="Q354" s="80"/>
      <c r="R354" s="80"/>
      <c r="S354" s="80"/>
      <c r="T354" s="81"/>
      <c r="AT354" s="18" t="s">
        <v>204</v>
      </c>
      <c r="AU354" s="18" t="s">
        <v>86</v>
      </c>
    </row>
    <row r="355" s="12" customFormat="1">
      <c r="B355" s="235"/>
      <c r="C355" s="236"/>
      <c r="D355" s="229" t="s">
        <v>285</v>
      </c>
      <c r="E355" s="237" t="s">
        <v>19</v>
      </c>
      <c r="F355" s="238" t="s">
        <v>2516</v>
      </c>
      <c r="G355" s="236"/>
      <c r="H355" s="239">
        <v>2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AT355" s="245" t="s">
        <v>285</v>
      </c>
      <c r="AU355" s="245" t="s">
        <v>86</v>
      </c>
      <c r="AV355" s="12" t="s">
        <v>86</v>
      </c>
      <c r="AW355" s="12" t="s">
        <v>37</v>
      </c>
      <c r="AX355" s="12" t="s">
        <v>84</v>
      </c>
      <c r="AY355" s="245" t="s">
        <v>195</v>
      </c>
    </row>
    <row r="356" s="1" customFormat="1" ht="16.5" customHeight="1">
      <c r="B356" s="39"/>
      <c r="C356" s="270" t="s">
        <v>808</v>
      </c>
      <c r="D356" s="270" t="s">
        <v>497</v>
      </c>
      <c r="E356" s="271" t="s">
        <v>2608</v>
      </c>
      <c r="F356" s="272" t="s">
        <v>2609</v>
      </c>
      <c r="G356" s="273" t="s">
        <v>2514</v>
      </c>
      <c r="H356" s="274">
        <v>2</v>
      </c>
      <c r="I356" s="275"/>
      <c r="J356" s="276">
        <f>ROUND(I356*H356,2)</f>
        <v>0</v>
      </c>
      <c r="K356" s="272" t="s">
        <v>19</v>
      </c>
      <c r="L356" s="277"/>
      <c r="M356" s="278" t="s">
        <v>19</v>
      </c>
      <c r="N356" s="279" t="s">
        <v>47</v>
      </c>
      <c r="O356" s="80"/>
      <c r="P356" s="226">
        <f>O356*H356</f>
        <v>0</v>
      </c>
      <c r="Q356" s="226">
        <v>1.0000000000000001E-05</v>
      </c>
      <c r="R356" s="226">
        <f>Q356*H356</f>
        <v>2.0000000000000002E-05</v>
      </c>
      <c r="S356" s="226">
        <v>0</v>
      </c>
      <c r="T356" s="227">
        <f>S356*H356</f>
        <v>0</v>
      </c>
      <c r="AR356" s="18" t="s">
        <v>229</v>
      </c>
      <c r="AT356" s="18" t="s">
        <v>497</v>
      </c>
      <c r="AU356" s="18" t="s">
        <v>86</v>
      </c>
      <c r="AY356" s="18" t="s">
        <v>195</v>
      </c>
      <c r="BE356" s="228">
        <f>IF(N356="základní",J356,0)</f>
        <v>0</v>
      </c>
      <c r="BF356" s="228">
        <f>IF(N356="snížená",J356,0)</f>
        <v>0</v>
      </c>
      <c r="BG356" s="228">
        <f>IF(N356="zákl. přenesená",J356,0)</f>
        <v>0</v>
      </c>
      <c r="BH356" s="228">
        <f>IF(N356="sníž. přenesená",J356,0)</f>
        <v>0</v>
      </c>
      <c r="BI356" s="228">
        <f>IF(N356="nulová",J356,0)</f>
        <v>0</v>
      </c>
      <c r="BJ356" s="18" t="s">
        <v>84</v>
      </c>
      <c r="BK356" s="228">
        <f>ROUND(I356*H356,2)</f>
        <v>0</v>
      </c>
      <c r="BL356" s="18" t="s">
        <v>213</v>
      </c>
      <c r="BM356" s="18" t="s">
        <v>2610</v>
      </c>
    </row>
    <row r="357" s="1" customFormat="1">
      <c r="B357" s="39"/>
      <c r="C357" s="40"/>
      <c r="D357" s="229" t="s">
        <v>204</v>
      </c>
      <c r="E357" s="40"/>
      <c r="F357" s="230" t="s">
        <v>2609</v>
      </c>
      <c r="G357" s="40"/>
      <c r="H357" s="40"/>
      <c r="I357" s="144"/>
      <c r="J357" s="40"/>
      <c r="K357" s="40"/>
      <c r="L357" s="44"/>
      <c r="M357" s="231"/>
      <c r="N357" s="80"/>
      <c r="O357" s="80"/>
      <c r="P357" s="80"/>
      <c r="Q357" s="80"/>
      <c r="R357" s="80"/>
      <c r="S357" s="80"/>
      <c r="T357" s="81"/>
      <c r="AT357" s="18" t="s">
        <v>204</v>
      </c>
      <c r="AU357" s="18" t="s">
        <v>86</v>
      </c>
    </row>
    <row r="358" s="12" customFormat="1">
      <c r="B358" s="235"/>
      <c r="C358" s="236"/>
      <c r="D358" s="229" t="s">
        <v>285</v>
      </c>
      <c r="E358" s="237" t="s">
        <v>19</v>
      </c>
      <c r="F358" s="238" t="s">
        <v>2516</v>
      </c>
      <c r="G358" s="236"/>
      <c r="H358" s="239">
        <v>2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AT358" s="245" t="s">
        <v>285</v>
      </c>
      <c r="AU358" s="245" t="s">
        <v>86</v>
      </c>
      <c r="AV358" s="12" t="s">
        <v>86</v>
      </c>
      <c r="AW358" s="12" t="s">
        <v>37</v>
      </c>
      <c r="AX358" s="12" t="s">
        <v>84</v>
      </c>
      <c r="AY358" s="245" t="s">
        <v>195</v>
      </c>
    </row>
    <row r="359" s="1" customFormat="1" ht="16.5" customHeight="1">
      <c r="B359" s="39"/>
      <c r="C359" s="217" t="s">
        <v>814</v>
      </c>
      <c r="D359" s="217" t="s">
        <v>198</v>
      </c>
      <c r="E359" s="218" t="s">
        <v>2611</v>
      </c>
      <c r="F359" s="219" t="s">
        <v>2612</v>
      </c>
      <c r="G359" s="220" t="s">
        <v>312</v>
      </c>
      <c r="H359" s="221">
        <v>2.7000000000000002</v>
      </c>
      <c r="I359" s="222"/>
      <c r="J359" s="223">
        <f>ROUND(I359*H359,2)</f>
        <v>0</v>
      </c>
      <c r="K359" s="219" t="s">
        <v>208</v>
      </c>
      <c r="L359" s="44"/>
      <c r="M359" s="224" t="s">
        <v>19</v>
      </c>
      <c r="N359" s="225" t="s">
        <v>47</v>
      </c>
      <c r="O359" s="80"/>
      <c r="P359" s="226">
        <f>O359*H359</f>
        <v>0</v>
      </c>
      <c r="Q359" s="226">
        <v>0</v>
      </c>
      <c r="R359" s="226">
        <f>Q359*H359</f>
        <v>0</v>
      </c>
      <c r="S359" s="226">
        <v>0</v>
      </c>
      <c r="T359" s="227">
        <f>S359*H359</f>
        <v>0</v>
      </c>
      <c r="AR359" s="18" t="s">
        <v>213</v>
      </c>
      <c r="AT359" s="18" t="s">
        <v>198</v>
      </c>
      <c r="AU359" s="18" t="s">
        <v>86</v>
      </c>
      <c r="AY359" s="18" t="s">
        <v>195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8" t="s">
        <v>84</v>
      </c>
      <c r="BK359" s="228">
        <f>ROUND(I359*H359,2)</f>
        <v>0</v>
      </c>
      <c r="BL359" s="18" t="s">
        <v>213</v>
      </c>
      <c r="BM359" s="18" t="s">
        <v>2613</v>
      </c>
    </row>
    <row r="360" s="1" customFormat="1">
      <c r="B360" s="39"/>
      <c r="C360" s="40"/>
      <c r="D360" s="229" t="s">
        <v>204</v>
      </c>
      <c r="E360" s="40"/>
      <c r="F360" s="230" t="s">
        <v>2614</v>
      </c>
      <c r="G360" s="40"/>
      <c r="H360" s="40"/>
      <c r="I360" s="144"/>
      <c r="J360" s="40"/>
      <c r="K360" s="40"/>
      <c r="L360" s="44"/>
      <c r="M360" s="231"/>
      <c r="N360" s="80"/>
      <c r="O360" s="80"/>
      <c r="P360" s="80"/>
      <c r="Q360" s="80"/>
      <c r="R360" s="80"/>
      <c r="S360" s="80"/>
      <c r="T360" s="81"/>
      <c r="AT360" s="18" t="s">
        <v>204</v>
      </c>
      <c r="AU360" s="18" t="s">
        <v>86</v>
      </c>
    </row>
    <row r="361" s="12" customFormat="1">
      <c r="B361" s="235"/>
      <c r="C361" s="236"/>
      <c r="D361" s="229" t="s">
        <v>285</v>
      </c>
      <c r="E361" s="237" t="s">
        <v>19</v>
      </c>
      <c r="F361" s="238" t="s">
        <v>2615</v>
      </c>
      <c r="G361" s="236"/>
      <c r="H361" s="239">
        <v>2.7000000000000002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AT361" s="245" t="s">
        <v>285</v>
      </c>
      <c r="AU361" s="245" t="s">
        <v>86</v>
      </c>
      <c r="AV361" s="12" t="s">
        <v>86</v>
      </c>
      <c r="AW361" s="12" t="s">
        <v>37</v>
      </c>
      <c r="AX361" s="12" t="s">
        <v>84</v>
      </c>
      <c r="AY361" s="245" t="s">
        <v>195</v>
      </c>
    </row>
    <row r="362" s="1" customFormat="1" ht="16.5" customHeight="1">
      <c r="B362" s="39"/>
      <c r="C362" s="217" t="s">
        <v>820</v>
      </c>
      <c r="D362" s="217" t="s">
        <v>198</v>
      </c>
      <c r="E362" s="218" t="s">
        <v>2616</v>
      </c>
      <c r="F362" s="219" t="s">
        <v>2617</v>
      </c>
      <c r="G362" s="220" t="s">
        <v>312</v>
      </c>
      <c r="H362" s="221">
        <v>2.7000000000000002</v>
      </c>
      <c r="I362" s="222"/>
      <c r="J362" s="223">
        <f>ROUND(I362*H362,2)</f>
        <v>0</v>
      </c>
      <c r="K362" s="219" t="s">
        <v>208</v>
      </c>
      <c r="L362" s="44"/>
      <c r="M362" s="224" t="s">
        <v>19</v>
      </c>
      <c r="N362" s="225" t="s">
        <v>47</v>
      </c>
      <c r="O362" s="80"/>
      <c r="P362" s="226">
        <f>O362*H362</f>
        <v>0</v>
      </c>
      <c r="Q362" s="226">
        <v>0</v>
      </c>
      <c r="R362" s="226">
        <f>Q362*H362</f>
        <v>0</v>
      </c>
      <c r="S362" s="226">
        <v>0</v>
      </c>
      <c r="T362" s="227">
        <f>S362*H362</f>
        <v>0</v>
      </c>
      <c r="AR362" s="18" t="s">
        <v>213</v>
      </c>
      <c r="AT362" s="18" t="s">
        <v>198</v>
      </c>
      <c r="AU362" s="18" t="s">
        <v>86</v>
      </c>
      <c r="AY362" s="18" t="s">
        <v>195</v>
      </c>
      <c r="BE362" s="228">
        <f>IF(N362="základní",J362,0)</f>
        <v>0</v>
      </c>
      <c r="BF362" s="228">
        <f>IF(N362="snížená",J362,0)</f>
        <v>0</v>
      </c>
      <c r="BG362" s="228">
        <f>IF(N362="zákl. přenesená",J362,0)</f>
        <v>0</v>
      </c>
      <c r="BH362" s="228">
        <f>IF(N362="sníž. přenesená",J362,0)</f>
        <v>0</v>
      </c>
      <c r="BI362" s="228">
        <f>IF(N362="nulová",J362,0)</f>
        <v>0</v>
      </c>
      <c r="BJ362" s="18" t="s">
        <v>84</v>
      </c>
      <c r="BK362" s="228">
        <f>ROUND(I362*H362,2)</f>
        <v>0</v>
      </c>
      <c r="BL362" s="18" t="s">
        <v>213</v>
      </c>
      <c r="BM362" s="18" t="s">
        <v>2618</v>
      </c>
    </row>
    <row r="363" s="1" customFormat="1">
      <c r="B363" s="39"/>
      <c r="C363" s="40"/>
      <c r="D363" s="229" t="s">
        <v>204</v>
      </c>
      <c r="E363" s="40"/>
      <c r="F363" s="230" t="s">
        <v>2617</v>
      </c>
      <c r="G363" s="40"/>
      <c r="H363" s="40"/>
      <c r="I363" s="144"/>
      <c r="J363" s="40"/>
      <c r="K363" s="40"/>
      <c r="L363" s="44"/>
      <c r="M363" s="231"/>
      <c r="N363" s="80"/>
      <c r="O363" s="80"/>
      <c r="P363" s="80"/>
      <c r="Q363" s="80"/>
      <c r="R363" s="80"/>
      <c r="S363" s="80"/>
      <c r="T363" s="81"/>
      <c r="AT363" s="18" t="s">
        <v>204</v>
      </c>
      <c r="AU363" s="18" t="s">
        <v>86</v>
      </c>
    </row>
    <row r="364" s="12" customFormat="1">
      <c r="B364" s="235"/>
      <c r="C364" s="236"/>
      <c r="D364" s="229" t="s">
        <v>285</v>
      </c>
      <c r="E364" s="237" t="s">
        <v>19</v>
      </c>
      <c r="F364" s="238" t="s">
        <v>2615</v>
      </c>
      <c r="G364" s="236"/>
      <c r="H364" s="239">
        <v>2.7000000000000002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AT364" s="245" t="s">
        <v>285</v>
      </c>
      <c r="AU364" s="245" t="s">
        <v>86</v>
      </c>
      <c r="AV364" s="12" t="s">
        <v>86</v>
      </c>
      <c r="AW364" s="12" t="s">
        <v>37</v>
      </c>
      <c r="AX364" s="12" t="s">
        <v>84</v>
      </c>
      <c r="AY364" s="245" t="s">
        <v>195</v>
      </c>
    </row>
    <row r="365" s="1" customFormat="1" ht="16.5" customHeight="1">
      <c r="B365" s="39"/>
      <c r="C365" s="217" t="s">
        <v>826</v>
      </c>
      <c r="D365" s="217" t="s">
        <v>198</v>
      </c>
      <c r="E365" s="218" t="s">
        <v>2619</v>
      </c>
      <c r="F365" s="219" t="s">
        <v>2620</v>
      </c>
      <c r="G365" s="220" t="s">
        <v>312</v>
      </c>
      <c r="H365" s="221">
        <v>27.199999999999999</v>
      </c>
      <c r="I365" s="222"/>
      <c r="J365" s="223">
        <f>ROUND(I365*H365,2)</f>
        <v>0</v>
      </c>
      <c r="K365" s="219" t="s">
        <v>208</v>
      </c>
      <c r="L365" s="44"/>
      <c r="M365" s="224" t="s">
        <v>19</v>
      </c>
      <c r="N365" s="225" t="s">
        <v>47</v>
      </c>
      <c r="O365" s="80"/>
      <c r="P365" s="226">
        <f>O365*H365</f>
        <v>0</v>
      </c>
      <c r="Q365" s="226">
        <v>0</v>
      </c>
      <c r="R365" s="226">
        <f>Q365*H365</f>
        <v>0</v>
      </c>
      <c r="S365" s="226">
        <v>0</v>
      </c>
      <c r="T365" s="227">
        <f>S365*H365</f>
        <v>0</v>
      </c>
      <c r="AR365" s="18" t="s">
        <v>213</v>
      </c>
      <c r="AT365" s="18" t="s">
        <v>198</v>
      </c>
      <c r="AU365" s="18" t="s">
        <v>86</v>
      </c>
      <c r="AY365" s="18" t="s">
        <v>195</v>
      </c>
      <c r="BE365" s="228">
        <f>IF(N365="základní",J365,0)</f>
        <v>0</v>
      </c>
      <c r="BF365" s="228">
        <f>IF(N365="snížená",J365,0)</f>
        <v>0</v>
      </c>
      <c r="BG365" s="228">
        <f>IF(N365="zákl. přenesená",J365,0)</f>
        <v>0</v>
      </c>
      <c r="BH365" s="228">
        <f>IF(N365="sníž. přenesená",J365,0)</f>
        <v>0</v>
      </c>
      <c r="BI365" s="228">
        <f>IF(N365="nulová",J365,0)</f>
        <v>0</v>
      </c>
      <c r="BJ365" s="18" t="s">
        <v>84</v>
      </c>
      <c r="BK365" s="228">
        <f>ROUND(I365*H365,2)</f>
        <v>0</v>
      </c>
      <c r="BL365" s="18" t="s">
        <v>213</v>
      </c>
      <c r="BM365" s="18" t="s">
        <v>2621</v>
      </c>
    </row>
    <row r="366" s="1" customFormat="1">
      <c r="B366" s="39"/>
      <c r="C366" s="40"/>
      <c r="D366" s="229" t="s">
        <v>204</v>
      </c>
      <c r="E366" s="40"/>
      <c r="F366" s="230" t="s">
        <v>2622</v>
      </c>
      <c r="G366" s="40"/>
      <c r="H366" s="40"/>
      <c r="I366" s="144"/>
      <c r="J366" s="40"/>
      <c r="K366" s="40"/>
      <c r="L366" s="44"/>
      <c r="M366" s="231"/>
      <c r="N366" s="80"/>
      <c r="O366" s="80"/>
      <c r="P366" s="80"/>
      <c r="Q366" s="80"/>
      <c r="R366" s="80"/>
      <c r="S366" s="80"/>
      <c r="T366" s="81"/>
      <c r="AT366" s="18" t="s">
        <v>204</v>
      </c>
      <c r="AU366" s="18" t="s">
        <v>86</v>
      </c>
    </row>
    <row r="367" s="12" customFormat="1">
      <c r="B367" s="235"/>
      <c r="C367" s="236"/>
      <c r="D367" s="229" t="s">
        <v>285</v>
      </c>
      <c r="E367" s="237" t="s">
        <v>19</v>
      </c>
      <c r="F367" s="238" t="s">
        <v>2623</v>
      </c>
      <c r="G367" s="236"/>
      <c r="H367" s="239">
        <v>27.199999999999999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AT367" s="245" t="s">
        <v>285</v>
      </c>
      <c r="AU367" s="245" t="s">
        <v>86</v>
      </c>
      <c r="AV367" s="12" t="s">
        <v>86</v>
      </c>
      <c r="AW367" s="12" t="s">
        <v>37</v>
      </c>
      <c r="AX367" s="12" t="s">
        <v>84</v>
      </c>
      <c r="AY367" s="245" t="s">
        <v>195</v>
      </c>
    </row>
    <row r="368" s="1" customFormat="1" ht="16.5" customHeight="1">
      <c r="B368" s="39"/>
      <c r="C368" s="217" t="s">
        <v>833</v>
      </c>
      <c r="D368" s="217" t="s">
        <v>198</v>
      </c>
      <c r="E368" s="218" t="s">
        <v>2624</v>
      </c>
      <c r="F368" s="219" t="s">
        <v>2625</v>
      </c>
      <c r="G368" s="220" t="s">
        <v>312</v>
      </c>
      <c r="H368" s="221">
        <v>327.19999999999999</v>
      </c>
      <c r="I368" s="222"/>
      <c r="J368" s="223">
        <f>ROUND(I368*H368,2)</f>
        <v>0</v>
      </c>
      <c r="K368" s="219" t="s">
        <v>208</v>
      </c>
      <c r="L368" s="44"/>
      <c r="M368" s="224" t="s">
        <v>19</v>
      </c>
      <c r="N368" s="225" t="s">
        <v>47</v>
      </c>
      <c r="O368" s="80"/>
      <c r="P368" s="226">
        <f>O368*H368</f>
        <v>0</v>
      </c>
      <c r="Q368" s="226">
        <v>1.0000000000000001E-05</v>
      </c>
      <c r="R368" s="226">
        <f>Q368*H368</f>
        <v>0.0032720000000000002</v>
      </c>
      <c r="S368" s="226">
        <v>0</v>
      </c>
      <c r="T368" s="227">
        <f>S368*H368</f>
        <v>0</v>
      </c>
      <c r="AR368" s="18" t="s">
        <v>213</v>
      </c>
      <c r="AT368" s="18" t="s">
        <v>198</v>
      </c>
      <c r="AU368" s="18" t="s">
        <v>86</v>
      </c>
      <c r="AY368" s="18" t="s">
        <v>195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8" t="s">
        <v>84</v>
      </c>
      <c r="BK368" s="228">
        <f>ROUND(I368*H368,2)</f>
        <v>0</v>
      </c>
      <c r="BL368" s="18" t="s">
        <v>213</v>
      </c>
      <c r="BM368" s="18" t="s">
        <v>2626</v>
      </c>
    </row>
    <row r="369" s="1" customFormat="1">
      <c r="B369" s="39"/>
      <c r="C369" s="40"/>
      <c r="D369" s="229" t="s">
        <v>204</v>
      </c>
      <c r="E369" s="40"/>
      <c r="F369" s="230" t="s">
        <v>2625</v>
      </c>
      <c r="G369" s="40"/>
      <c r="H369" s="40"/>
      <c r="I369" s="144"/>
      <c r="J369" s="40"/>
      <c r="K369" s="40"/>
      <c r="L369" s="44"/>
      <c r="M369" s="231"/>
      <c r="N369" s="80"/>
      <c r="O369" s="80"/>
      <c r="P369" s="80"/>
      <c r="Q369" s="80"/>
      <c r="R369" s="80"/>
      <c r="S369" s="80"/>
      <c r="T369" s="81"/>
      <c r="AT369" s="18" t="s">
        <v>204</v>
      </c>
      <c r="AU369" s="18" t="s">
        <v>86</v>
      </c>
    </row>
    <row r="370" s="12" customFormat="1">
      <c r="B370" s="235"/>
      <c r="C370" s="236"/>
      <c r="D370" s="229" t="s">
        <v>285</v>
      </c>
      <c r="E370" s="237" t="s">
        <v>19</v>
      </c>
      <c r="F370" s="238" t="s">
        <v>2623</v>
      </c>
      <c r="G370" s="236"/>
      <c r="H370" s="239">
        <v>27.199999999999999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AT370" s="245" t="s">
        <v>285</v>
      </c>
      <c r="AU370" s="245" t="s">
        <v>86</v>
      </c>
      <c r="AV370" s="12" t="s">
        <v>86</v>
      </c>
      <c r="AW370" s="12" t="s">
        <v>37</v>
      </c>
      <c r="AX370" s="12" t="s">
        <v>76</v>
      </c>
      <c r="AY370" s="245" t="s">
        <v>195</v>
      </c>
    </row>
    <row r="371" s="12" customFormat="1">
      <c r="B371" s="235"/>
      <c r="C371" s="236"/>
      <c r="D371" s="229" t="s">
        <v>285</v>
      </c>
      <c r="E371" s="237" t="s">
        <v>19</v>
      </c>
      <c r="F371" s="238" t="s">
        <v>2627</v>
      </c>
      <c r="G371" s="236"/>
      <c r="H371" s="239">
        <v>300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AT371" s="245" t="s">
        <v>285</v>
      </c>
      <c r="AU371" s="245" t="s">
        <v>86</v>
      </c>
      <c r="AV371" s="12" t="s">
        <v>86</v>
      </c>
      <c r="AW371" s="12" t="s">
        <v>37</v>
      </c>
      <c r="AX371" s="12" t="s">
        <v>76</v>
      </c>
      <c r="AY371" s="245" t="s">
        <v>195</v>
      </c>
    </row>
    <row r="372" s="13" customFormat="1">
      <c r="B372" s="246"/>
      <c r="C372" s="247"/>
      <c r="D372" s="229" t="s">
        <v>285</v>
      </c>
      <c r="E372" s="248" t="s">
        <v>19</v>
      </c>
      <c r="F372" s="249" t="s">
        <v>294</v>
      </c>
      <c r="G372" s="247"/>
      <c r="H372" s="250">
        <v>327.19999999999999</v>
      </c>
      <c r="I372" s="251"/>
      <c r="J372" s="247"/>
      <c r="K372" s="247"/>
      <c r="L372" s="252"/>
      <c r="M372" s="253"/>
      <c r="N372" s="254"/>
      <c r="O372" s="254"/>
      <c r="P372" s="254"/>
      <c r="Q372" s="254"/>
      <c r="R372" s="254"/>
      <c r="S372" s="254"/>
      <c r="T372" s="255"/>
      <c r="AT372" s="256" t="s">
        <v>285</v>
      </c>
      <c r="AU372" s="256" t="s">
        <v>86</v>
      </c>
      <c r="AV372" s="13" t="s">
        <v>213</v>
      </c>
      <c r="AW372" s="13" t="s">
        <v>37</v>
      </c>
      <c r="AX372" s="13" t="s">
        <v>84</v>
      </c>
      <c r="AY372" s="256" t="s">
        <v>195</v>
      </c>
    </row>
    <row r="373" s="1" customFormat="1" ht="16.5" customHeight="1">
      <c r="B373" s="39"/>
      <c r="C373" s="217" t="s">
        <v>839</v>
      </c>
      <c r="D373" s="217" t="s">
        <v>198</v>
      </c>
      <c r="E373" s="218" t="s">
        <v>2628</v>
      </c>
      <c r="F373" s="219" t="s">
        <v>2629</v>
      </c>
      <c r="G373" s="220" t="s">
        <v>223</v>
      </c>
      <c r="H373" s="221">
        <v>2</v>
      </c>
      <c r="I373" s="222"/>
      <c r="J373" s="223">
        <f>ROUND(I373*H373,2)</f>
        <v>0</v>
      </c>
      <c r="K373" s="219" t="s">
        <v>208</v>
      </c>
      <c r="L373" s="44"/>
      <c r="M373" s="224" t="s">
        <v>19</v>
      </c>
      <c r="N373" s="225" t="s">
        <v>47</v>
      </c>
      <c r="O373" s="80"/>
      <c r="P373" s="226">
        <f>O373*H373</f>
        <v>0</v>
      </c>
      <c r="Q373" s="226">
        <v>0.47166000000000002</v>
      </c>
      <c r="R373" s="226">
        <f>Q373*H373</f>
        <v>0.94332000000000005</v>
      </c>
      <c r="S373" s="226">
        <v>0</v>
      </c>
      <c r="T373" s="227">
        <f>S373*H373</f>
        <v>0</v>
      </c>
      <c r="AR373" s="18" t="s">
        <v>213</v>
      </c>
      <c r="AT373" s="18" t="s">
        <v>198</v>
      </c>
      <c r="AU373" s="18" t="s">
        <v>86</v>
      </c>
      <c r="AY373" s="18" t="s">
        <v>195</v>
      </c>
      <c r="BE373" s="228">
        <f>IF(N373="základní",J373,0)</f>
        <v>0</v>
      </c>
      <c r="BF373" s="228">
        <f>IF(N373="snížená",J373,0)</f>
        <v>0</v>
      </c>
      <c r="BG373" s="228">
        <f>IF(N373="zákl. přenesená",J373,0)</f>
        <v>0</v>
      </c>
      <c r="BH373" s="228">
        <f>IF(N373="sníž. přenesená",J373,0)</f>
        <v>0</v>
      </c>
      <c r="BI373" s="228">
        <f>IF(N373="nulová",J373,0)</f>
        <v>0</v>
      </c>
      <c r="BJ373" s="18" t="s">
        <v>84</v>
      </c>
      <c r="BK373" s="228">
        <f>ROUND(I373*H373,2)</f>
        <v>0</v>
      </c>
      <c r="BL373" s="18" t="s">
        <v>213</v>
      </c>
      <c r="BM373" s="18" t="s">
        <v>2630</v>
      </c>
    </row>
    <row r="374" s="1" customFormat="1">
      <c r="B374" s="39"/>
      <c r="C374" s="40"/>
      <c r="D374" s="229" t="s">
        <v>204</v>
      </c>
      <c r="E374" s="40"/>
      <c r="F374" s="230" t="s">
        <v>2631</v>
      </c>
      <c r="G374" s="40"/>
      <c r="H374" s="40"/>
      <c r="I374" s="144"/>
      <c r="J374" s="40"/>
      <c r="K374" s="40"/>
      <c r="L374" s="44"/>
      <c r="M374" s="231"/>
      <c r="N374" s="80"/>
      <c r="O374" s="80"/>
      <c r="P374" s="80"/>
      <c r="Q374" s="80"/>
      <c r="R374" s="80"/>
      <c r="S374" s="80"/>
      <c r="T374" s="81"/>
      <c r="AT374" s="18" t="s">
        <v>204</v>
      </c>
      <c r="AU374" s="18" t="s">
        <v>86</v>
      </c>
    </row>
    <row r="375" s="12" customFormat="1">
      <c r="B375" s="235"/>
      <c r="C375" s="236"/>
      <c r="D375" s="229" t="s">
        <v>285</v>
      </c>
      <c r="E375" s="237" t="s">
        <v>19</v>
      </c>
      <c r="F375" s="238" t="s">
        <v>2098</v>
      </c>
      <c r="G375" s="236"/>
      <c r="H375" s="239">
        <v>2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AT375" s="245" t="s">
        <v>285</v>
      </c>
      <c r="AU375" s="245" t="s">
        <v>86</v>
      </c>
      <c r="AV375" s="12" t="s">
        <v>86</v>
      </c>
      <c r="AW375" s="12" t="s">
        <v>37</v>
      </c>
      <c r="AX375" s="12" t="s">
        <v>84</v>
      </c>
      <c r="AY375" s="245" t="s">
        <v>195</v>
      </c>
    </row>
    <row r="376" s="1" customFormat="1" ht="16.5" customHeight="1">
      <c r="B376" s="39"/>
      <c r="C376" s="217" t="s">
        <v>844</v>
      </c>
      <c r="D376" s="217" t="s">
        <v>198</v>
      </c>
      <c r="E376" s="218" t="s">
        <v>2632</v>
      </c>
      <c r="F376" s="219" t="s">
        <v>2633</v>
      </c>
      <c r="G376" s="220" t="s">
        <v>223</v>
      </c>
      <c r="H376" s="221">
        <v>8</v>
      </c>
      <c r="I376" s="222"/>
      <c r="J376" s="223">
        <f>ROUND(I376*H376,2)</f>
        <v>0</v>
      </c>
      <c r="K376" s="219" t="s">
        <v>208</v>
      </c>
      <c r="L376" s="44"/>
      <c r="M376" s="224" t="s">
        <v>19</v>
      </c>
      <c r="N376" s="225" t="s">
        <v>47</v>
      </c>
      <c r="O376" s="80"/>
      <c r="P376" s="226">
        <f>O376*H376</f>
        <v>0</v>
      </c>
      <c r="Q376" s="226">
        <v>0</v>
      </c>
      <c r="R376" s="226">
        <f>Q376*H376</f>
        <v>0</v>
      </c>
      <c r="S376" s="226">
        <v>0.050000000000000003</v>
      </c>
      <c r="T376" s="227">
        <f>S376*H376</f>
        <v>0.40000000000000002</v>
      </c>
      <c r="AR376" s="18" t="s">
        <v>213</v>
      </c>
      <c r="AT376" s="18" t="s">
        <v>198</v>
      </c>
      <c r="AU376" s="18" t="s">
        <v>86</v>
      </c>
      <c r="AY376" s="18" t="s">
        <v>195</v>
      </c>
      <c r="BE376" s="228">
        <f>IF(N376="základní",J376,0)</f>
        <v>0</v>
      </c>
      <c r="BF376" s="228">
        <f>IF(N376="snížená",J376,0)</f>
        <v>0</v>
      </c>
      <c r="BG376" s="228">
        <f>IF(N376="zákl. přenesená",J376,0)</f>
        <v>0</v>
      </c>
      <c r="BH376" s="228">
        <f>IF(N376="sníž. přenesená",J376,0)</f>
        <v>0</v>
      </c>
      <c r="BI376" s="228">
        <f>IF(N376="nulová",J376,0)</f>
        <v>0</v>
      </c>
      <c r="BJ376" s="18" t="s">
        <v>84</v>
      </c>
      <c r="BK376" s="228">
        <f>ROUND(I376*H376,2)</f>
        <v>0</v>
      </c>
      <c r="BL376" s="18" t="s">
        <v>213</v>
      </c>
      <c r="BM376" s="18" t="s">
        <v>2634</v>
      </c>
    </row>
    <row r="377" s="1" customFormat="1">
      <c r="B377" s="39"/>
      <c r="C377" s="40"/>
      <c r="D377" s="229" t="s">
        <v>204</v>
      </c>
      <c r="E377" s="40"/>
      <c r="F377" s="230" t="s">
        <v>2635</v>
      </c>
      <c r="G377" s="40"/>
      <c r="H377" s="40"/>
      <c r="I377" s="144"/>
      <c r="J377" s="40"/>
      <c r="K377" s="40"/>
      <c r="L377" s="44"/>
      <c r="M377" s="231"/>
      <c r="N377" s="80"/>
      <c r="O377" s="80"/>
      <c r="P377" s="80"/>
      <c r="Q377" s="80"/>
      <c r="R377" s="80"/>
      <c r="S377" s="80"/>
      <c r="T377" s="81"/>
      <c r="AT377" s="18" t="s">
        <v>204</v>
      </c>
      <c r="AU377" s="18" t="s">
        <v>86</v>
      </c>
    </row>
    <row r="378" s="14" customFormat="1">
      <c r="B378" s="257"/>
      <c r="C378" s="258"/>
      <c r="D378" s="229" t="s">
        <v>285</v>
      </c>
      <c r="E378" s="259" t="s">
        <v>19</v>
      </c>
      <c r="F378" s="260" t="s">
        <v>2636</v>
      </c>
      <c r="G378" s="258"/>
      <c r="H378" s="259" t="s">
        <v>19</v>
      </c>
      <c r="I378" s="261"/>
      <c r="J378" s="258"/>
      <c r="K378" s="258"/>
      <c r="L378" s="262"/>
      <c r="M378" s="263"/>
      <c r="N378" s="264"/>
      <c r="O378" s="264"/>
      <c r="P378" s="264"/>
      <c r="Q378" s="264"/>
      <c r="R378" s="264"/>
      <c r="S378" s="264"/>
      <c r="T378" s="265"/>
      <c r="AT378" s="266" t="s">
        <v>285</v>
      </c>
      <c r="AU378" s="266" t="s">
        <v>86</v>
      </c>
      <c r="AV378" s="14" t="s">
        <v>84</v>
      </c>
      <c r="AW378" s="14" t="s">
        <v>37</v>
      </c>
      <c r="AX378" s="14" t="s">
        <v>76</v>
      </c>
      <c r="AY378" s="266" t="s">
        <v>195</v>
      </c>
    </row>
    <row r="379" s="12" customFormat="1">
      <c r="B379" s="235"/>
      <c r="C379" s="236"/>
      <c r="D379" s="229" t="s">
        <v>285</v>
      </c>
      <c r="E379" s="237" t="s">
        <v>19</v>
      </c>
      <c r="F379" s="238" t="s">
        <v>2637</v>
      </c>
      <c r="G379" s="236"/>
      <c r="H379" s="239">
        <v>7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AT379" s="245" t="s">
        <v>285</v>
      </c>
      <c r="AU379" s="245" t="s">
        <v>86</v>
      </c>
      <c r="AV379" s="12" t="s">
        <v>86</v>
      </c>
      <c r="AW379" s="12" t="s">
        <v>37</v>
      </c>
      <c r="AX379" s="12" t="s">
        <v>76</v>
      </c>
      <c r="AY379" s="245" t="s">
        <v>195</v>
      </c>
    </row>
    <row r="380" s="12" customFormat="1">
      <c r="B380" s="235"/>
      <c r="C380" s="236"/>
      <c r="D380" s="229" t="s">
        <v>285</v>
      </c>
      <c r="E380" s="237" t="s">
        <v>19</v>
      </c>
      <c r="F380" s="238" t="s">
        <v>2638</v>
      </c>
      <c r="G380" s="236"/>
      <c r="H380" s="239">
        <v>1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AT380" s="245" t="s">
        <v>285</v>
      </c>
      <c r="AU380" s="245" t="s">
        <v>86</v>
      </c>
      <c r="AV380" s="12" t="s">
        <v>86</v>
      </c>
      <c r="AW380" s="12" t="s">
        <v>37</v>
      </c>
      <c r="AX380" s="12" t="s">
        <v>76</v>
      </c>
      <c r="AY380" s="245" t="s">
        <v>195</v>
      </c>
    </row>
    <row r="381" s="13" customFormat="1">
      <c r="B381" s="246"/>
      <c r="C381" s="247"/>
      <c r="D381" s="229" t="s">
        <v>285</v>
      </c>
      <c r="E381" s="248" t="s">
        <v>19</v>
      </c>
      <c r="F381" s="249" t="s">
        <v>294</v>
      </c>
      <c r="G381" s="247"/>
      <c r="H381" s="250">
        <v>8</v>
      </c>
      <c r="I381" s="251"/>
      <c r="J381" s="247"/>
      <c r="K381" s="247"/>
      <c r="L381" s="252"/>
      <c r="M381" s="253"/>
      <c r="N381" s="254"/>
      <c r="O381" s="254"/>
      <c r="P381" s="254"/>
      <c r="Q381" s="254"/>
      <c r="R381" s="254"/>
      <c r="S381" s="254"/>
      <c r="T381" s="255"/>
      <c r="AT381" s="256" t="s">
        <v>285</v>
      </c>
      <c r="AU381" s="256" t="s">
        <v>86</v>
      </c>
      <c r="AV381" s="13" t="s">
        <v>213</v>
      </c>
      <c r="AW381" s="13" t="s">
        <v>37</v>
      </c>
      <c r="AX381" s="13" t="s">
        <v>84</v>
      </c>
      <c r="AY381" s="256" t="s">
        <v>195</v>
      </c>
    </row>
    <row r="382" s="1" customFormat="1" ht="16.5" customHeight="1">
      <c r="B382" s="39"/>
      <c r="C382" s="217" t="s">
        <v>849</v>
      </c>
      <c r="D382" s="217" t="s">
        <v>198</v>
      </c>
      <c r="E382" s="218" t="s">
        <v>2639</v>
      </c>
      <c r="F382" s="219" t="s">
        <v>2640</v>
      </c>
      <c r="G382" s="220" t="s">
        <v>223</v>
      </c>
      <c r="H382" s="221">
        <v>12</v>
      </c>
      <c r="I382" s="222"/>
      <c r="J382" s="223">
        <f>ROUND(I382*H382,2)</f>
        <v>0</v>
      </c>
      <c r="K382" s="219" t="s">
        <v>208</v>
      </c>
      <c r="L382" s="44"/>
      <c r="M382" s="224" t="s">
        <v>19</v>
      </c>
      <c r="N382" s="225" t="s">
        <v>47</v>
      </c>
      <c r="O382" s="80"/>
      <c r="P382" s="226">
        <f>O382*H382</f>
        <v>0</v>
      </c>
      <c r="Q382" s="226">
        <v>0.12303</v>
      </c>
      <c r="R382" s="226">
        <f>Q382*H382</f>
        <v>1.4763600000000001</v>
      </c>
      <c r="S382" s="226">
        <v>0</v>
      </c>
      <c r="T382" s="227">
        <f>S382*H382</f>
        <v>0</v>
      </c>
      <c r="AR382" s="18" t="s">
        <v>213</v>
      </c>
      <c r="AT382" s="18" t="s">
        <v>198</v>
      </c>
      <c r="AU382" s="18" t="s">
        <v>86</v>
      </c>
      <c r="AY382" s="18" t="s">
        <v>195</v>
      </c>
      <c r="BE382" s="228">
        <f>IF(N382="základní",J382,0)</f>
        <v>0</v>
      </c>
      <c r="BF382" s="228">
        <f>IF(N382="snížená",J382,0)</f>
        <v>0</v>
      </c>
      <c r="BG382" s="228">
        <f>IF(N382="zákl. přenesená",J382,0)</f>
        <v>0</v>
      </c>
      <c r="BH382" s="228">
        <f>IF(N382="sníž. přenesená",J382,0)</f>
        <v>0</v>
      </c>
      <c r="BI382" s="228">
        <f>IF(N382="nulová",J382,0)</f>
        <v>0</v>
      </c>
      <c r="BJ382" s="18" t="s">
        <v>84</v>
      </c>
      <c r="BK382" s="228">
        <f>ROUND(I382*H382,2)</f>
        <v>0</v>
      </c>
      <c r="BL382" s="18" t="s">
        <v>213</v>
      </c>
      <c r="BM382" s="18" t="s">
        <v>2641</v>
      </c>
    </row>
    <row r="383" s="1" customFormat="1">
      <c r="B383" s="39"/>
      <c r="C383" s="40"/>
      <c r="D383" s="229" t="s">
        <v>204</v>
      </c>
      <c r="E383" s="40"/>
      <c r="F383" s="230" t="s">
        <v>2640</v>
      </c>
      <c r="G383" s="40"/>
      <c r="H383" s="40"/>
      <c r="I383" s="144"/>
      <c r="J383" s="40"/>
      <c r="K383" s="40"/>
      <c r="L383" s="44"/>
      <c r="M383" s="231"/>
      <c r="N383" s="80"/>
      <c r="O383" s="80"/>
      <c r="P383" s="80"/>
      <c r="Q383" s="80"/>
      <c r="R383" s="80"/>
      <c r="S383" s="80"/>
      <c r="T383" s="81"/>
      <c r="AT383" s="18" t="s">
        <v>204</v>
      </c>
      <c r="AU383" s="18" t="s">
        <v>86</v>
      </c>
    </row>
    <row r="384" s="12" customFormat="1">
      <c r="B384" s="235"/>
      <c r="C384" s="236"/>
      <c r="D384" s="229" t="s">
        <v>285</v>
      </c>
      <c r="E384" s="237" t="s">
        <v>19</v>
      </c>
      <c r="F384" s="238" t="s">
        <v>2642</v>
      </c>
      <c r="G384" s="236"/>
      <c r="H384" s="239">
        <v>5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AT384" s="245" t="s">
        <v>285</v>
      </c>
      <c r="AU384" s="245" t="s">
        <v>86</v>
      </c>
      <c r="AV384" s="12" t="s">
        <v>86</v>
      </c>
      <c r="AW384" s="12" t="s">
        <v>37</v>
      </c>
      <c r="AX384" s="12" t="s">
        <v>76</v>
      </c>
      <c r="AY384" s="245" t="s">
        <v>195</v>
      </c>
    </row>
    <row r="385" s="12" customFormat="1">
      <c r="B385" s="235"/>
      <c r="C385" s="236"/>
      <c r="D385" s="229" t="s">
        <v>285</v>
      </c>
      <c r="E385" s="237" t="s">
        <v>19</v>
      </c>
      <c r="F385" s="238" t="s">
        <v>2637</v>
      </c>
      <c r="G385" s="236"/>
      <c r="H385" s="239">
        <v>7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AT385" s="245" t="s">
        <v>285</v>
      </c>
      <c r="AU385" s="245" t="s">
        <v>86</v>
      </c>
      <c r="AV385" s="12" t="s">
        <v>86</v>
      </c>
      <c r="AW385" s="12" t="s">
        <v>37</v>
      </c>
      <c r="AX385" s="12" t="s">
        <v>76</v>
      </c>
      <c r="AY385" s="245" t="s">
        <v>195</v>
      </c>
    </row>
    <row r="386" s="13" customFormat="1">
      <c r="B386" s="246"/>
      <c r="C386" s="247"/>
      <c r="D386" s="229" t="s">
        <v>285</v>
      </c>
      <c r="E386" s="248" t="s">
        <v>19</v>
      </c>
      <c r="F386" s="249" t="s">
        <v>294</v>
      </c>
      <c r="G386" s="247"/>
      <c r="H386" s="250">
        <v>12</v>
      </c>
      <c r="I386" s="251"/>
      <c r="J386" s="247"/>
      <c r="K386" s="247"/>
      <c r="L386" s="252"/>
      <c r="M386" s="253"/>
      <c r="N386" s="254"/>
      <c r="O386" s="254"/>
      <c r="P386" s="254"/>
      <c r="Q386" s="254"/>
      <c r="R386" s="254"/>
      <c r="S386" s="254"/>
      <c r="T386" s="255"/>
      <c r="AT386" s="256" t="s">
        <v>285</v>
      </c>
      <c r="AU386" s="256" t="s">
        <v>86</v>
      </c>
      <c r="AV386" s="13" t="s">
        <v>213</v>
      </c>
      <c r="AW386" s="13" t="s">
        <v>37</v>
      </c>
      <c r="AX386" s="13" t="s">
        <v>84</v>
      </c>
      <c r="AY386" s="256" t="s">
        <v>195</v>
      </c>
    </row>
    <row r="387" s="1" customFormat="1" ht="16.5" customHeight="1">
      <c r="B387" s="39"/>
      <c r="C387" s="270" t="s">
        <v>854</v>
      </c>
      <c r="D387" s="270" t="s">
        <v>497</v>
      </c>
      <c r="E387" s="271" t="s">
        <v>2643</v>
      </c>
      <c r="F387" s="272" t="s">
        <v>2644</v>
      </c>
      <c r="G387" s="273" t="s">
        <v>2514</v>
      </c>
      <c r="H387" s="274">
        <v>12</v>
      </c>
      <c r="I387" s="275"/>
      <c r="J387" s="276">
        <f>ROUND(I387*H387,2)</f>
        <v>0</v>
      </c>
      <c r="K387" s="272" t="s">
        <v>19</v>
      </c>
      <c r="L387" s="277"/>
      <c r="M387" s="278" t="s">
        <v>19</v>
      </c>
      <c r="N387" s="279" t="s">
        <v>47</v>
      </c>
      <c r="O387" s="80"/>
      <c r="P387" s="226">
        <f>O387*H387</f>
        <v>0</v>
      </c>
      <c r="Q387" s="226">
        <v>0.01123</v>
      </c>
      <c r="R387" s="226">
        <f>Q387*H387</f>
        <v>0.13475999999999999</v>
      </c>
      <c r="S387" s="226">
        <v>0</v>
      </c>
      <c r="T387" s="227">
        <f>S387*H387</f>
        <v>0</v>
      </c>
      <c r="AR387" s="18" t="s">
        <v>229</v>
      </c>
      <c r="AT387" s="18" t="s">
        <v>497</v>
      </c>
      <c r="AU387" s="18" t="s">
        <v>86</v>
      </c>
      <c r="AY387" s="18" t="s">
        <v>195</v>
      </c>
      <c r="BE387" s="228">
        <f>IF(N387="základní",J387,0)</f>
        <v>0</v>
      </c>
      <c r="BF387" s="228">
        <f>IF(N387="snížená",J387,0)</f>
        <v>0</v>
      </c>
      <c r="BG387" s="228">
        <f>IF(N387="zákl. přenesená",J387,0)</f>
        <v>0</v>
      </c>
      <c r="BH387" s="228">
        <f>IF(N387="sníž. přenesená",J387,0)</f>
        <v>0</v>
      </c>
      <c r="BI387" s="228">
        <f>IF(N387="nulová",J387,0)</f>
        <v>0</v>
      </c>
      <c r="BJ387" s="18" t="s">
        <v>84</v>
      </c>
      <c r="BK387" s="228">
        <f>ROUND(I387*H387,2)</f>
        <v>0</v>
      </c>
      <c r="BL387" s="18" t="s">
        <v>213</v>
      </c>
      <c r="BM387" s="18" t="s">
        <v>2645</v>
      </c>
    </row>
    <row r="388" s="1" customFormat="1">
      <c r="B388" s="39"/>
      <c r="C388" s="40"/>
      <c r="D388" s="229" t="s">
        <v>204</v>
      </c>
      <c r="E388" s="40"/>
      <c r="F388" s="230" t="s">
        <v>2644</v>
      </c>
      <c r="G388" s="40"/>
      <c r="H388" s="40"/>
      <c r="I388" s="144"/>
      <c r="J388" s="40"/>
      <c r="K388" s="40"/>
      <c r="L388" s="44"/>
      <c r="M388" s="231"/>
      <c r="N388" s="80"/>
      <c r="O388" s="80"/>
      <c r="P388" s="80"/>
      <c r="Q388" s="80"/>
      <c r="R388" s="80"/>
      <c r="S388" s="80"/>
      <c r="T388" s="81"/>
      <c r="AT388" s="18" t="s">
        <v>204</v>
      </c>
      <c r="AU388" s="18" t="s">
        <v>86</v>
      </c>
    </row>
    <row r="389" s="1" customFormat="1" ht="16.5" customHeight="1">
      <c r="B389" s="39"/>
      <c r="C389" s="270" t="s">
        <v>859</v>
      </c>
      <c r="D389" s="270" t="s">
        <v>497</v>
      </c>
      <c r="E389" s="271" t="s">
        <v>2646</v>
      </c>
      <c r="F389" s="272" t="s">
        <v>2647</v>
      </c>
      <c r="G389" s="273" t="s">
        <v>2514</v>
      </c>
      <c r="H389" s="274">
        <v>12</v>
      </c>
      <c r="I389" s="275"/>
      <c r="J389" s="276">
        <f>ROUND(I389*H389,2)</f>
        <v>0</v>
      </c>
      <c r="K389" s="272" t="s">
        <v>19</v>
      </c>
      <c r="L389" s="277"/>
      <c r="M389" s="278" t="s">
        <v>19</v>
      </c>
      <c r="N389" s="279" t="s">
        <v>47</v>
      </c>
      <c r="O389" s="80"/>
      <c r="P389" s="226">
        <f>O389*H389</f>
        <v>0</v>
      </c>
      <c r="Q389" s="226">
        <v>0.00064999999999999997</v>
      </c>
      <c r="R389" s="226">
        <f>Q389*H389</f>
        <v>0.0077999999999999996</v>
      </c>
      <c r="S389" s="226">
        <v>0</v>
      </c>
      <c r="T389" s="227">
        <f>S389*H389</f>
        <v>0</v>
      </c>
      <c r="AR389" s="18" t="s">
        <v>229</v>
      </c>
      <c r="AT389" s="18" t="s">
        <v>497</v>
      </c>
      <c r="AU389" s="18" t="s">
        <v>86</v>
      </c>
      <c r="AY389" s="18" t="s">
        <v>195</v>
      </c>
      <c r="BE389" s="228">
        <f>IF(N389="základní",J389,0)</f>
        <v>0</v>
      </c>
      <c r="BF389" s="228">
        <f>IF(N389="snížená",J389,0)</f>
        <v>0</v>
      </c>
      <c r="BG389" s="228">
        <f>IF(N389="zákl. přenesená",J389,0)</f>
        <v>0</v>
      </c>
      <c r="BH389" s="228">
        <f>IF(N389="sníž. přenesená",J389,0)</f>
        <v>0</v>
      </c>
      <c r="BI389" s="228">
        <f>IF(N389="nulová",J389,0)</f>
        <v>0</v>
      </c>
      <c r="BJ389" s="18" t="s">
        <v>84</v>
      </c>
      <c r="BK389" s="228">
        <f>ROUND(I389*H389,2)</f>
        <v>0</v>
      </c>
      <c r="BL389" s="18" t="s">
        <v>213</v>
      </c>
      <c r="BM389" s="18" t="s">
        <v>2648</v>
      </c>
    </row>
    <row r="390" s="1" customFormat="1">
      <c r="B390" s="39"/>
      <c r="C390" s="40"/>
      <c r="D390" s="229" t="s">
        <v>204</v>
      </c>
      <c r="E390" s="40"/>
      <c r="F390" s="230" t="s">
        <v>2647</v>
      </c>
      <c r="G390" s="40"/>
      <c r="H390" s="40"/>
      <c r="I390" s="144"/>
      <c r="J390" s="40"/>
      <c r="K390" s="40"/>
      <c r="L390" s="44"/>
      <c r="M390" s="231"/>
      <c r="N390" s="80"/>
      <c r="O390" s="80"/>
      <c r="P390" s="80"/>
      <c r="Q390" s="80"/>
      <c r="R390" s="80"/>
      <c r="S390" s="80"/>
      <c r="T390" s="81"/>
      <c r="AT390" s="18" t="s">
        <v>204</v>
      </c>
      <c r="AU390" s="18" t="s">
        <v>86</v>
      </c>
    </row>
    <row r="391" s="12" customFormat="1">
      <c r="B391" s="235"/>
      <c r="C391" s="236"/>
      <c r="D391" s="229" t="s">
        <v>285</v>
      </c>
      <c r="E391" s="237" t="s">
        <v>19</v>
      </c>
      <c r="F391" s="238" t="s">
        <v>2649</v>
      </c>
      <c r="G391" s="236"/>
      <c r="H391" s="239">
        <v>12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AT391" s="245" t="s">
        <v>285</v>
      </c>
      <c r="AU391" s="245" t="s">
        <v>86</v>
      </c>
      <c r="AV391" s="12" t="s">
        <v>86</v>
      </c>
      <c r="AW391" s="12" t="s">
        <v>37</v>
      </c>
      <c r="AX391" s="12" t="s">
        <v>84</v>
      </c>
      <c r="AY391" s="245" t="s">
        <v>195</v>
      </c>
    </row>
    <row r="392" s="1" customFormat="1" ht="16.5" customHeight="1">
      <c r="B392" s="39"/>
      <c r="C392" s="217" t="s">
        <v>864</v>
      </c>
      <c r="D392" s="217" t="s">
        <v>198</v>
      </c>
      <c r="E392" s="218" t="s">
        <v>2650</v>
      </c>
      <c r="F392" s="219" t="s">
        <v>2651</v>
      </c>
      <c r="G392" s="220" t="s">
        <v>223</v>
      </c>
      <c r="H392" s="221">
        <v>3</v>
      </c>
      <c r="I392" s="222"/>
      <c r="J392" s="223">
        <f>ROUND(I392*H392,2)</f>
        <v>0</v>
      </c>
      <c r="K392" s="219" t="s">
        <v>208</v>
      </c>
      <c r="L392" s="44"/>
      <c r="M392" s="224" t="s">
        <v>19</v>
      </c>
      <c r="N392" s="225" t="s">
        <v>47</v>
      </c>
      <c r="O392" s="80"/>
      <c r="P392" s="226">
        <f>O392*H392</f>
        <v>0</v>
      </c>
      <c r="Q392" s="226">
        <v>0.32906000000000002</v>
      </c>
      <c r="R392" s="226">
        <f>Q392*H392</f>
        <v>0.98718000000000006</v>
      </c>
      <c r="S392" s="226">
        <v>0</v>
      </c>
      <c r="T392" s="227">
        <f>S392*H392</f>
        <v>0</v>
      </c>
      <c r="AR392" s="18" t="s">
        <v>213</v>
      </c>
      <c r="AT392" s="18" t="s">
        <v>198</v>
      </c>
      <c r="AU392" s="18" t="s">
        <v>86</v>
      </c>
      <c r="AY392" s="18" t="s">
        <v>195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8" t="s">
        <v>84</v>
      </c>
      <c r="BK392" s="228">
        <f>ROUND(I392*H392,2)</f>
        <v>0</v>
      </c>
      <c r="BL392" s="18" t="s">
        <v>213</v>
      </c>
      <c r="BM392" s="18" t="s">
        <v>2652</v>
      </c>
    </row>
    <row r="393" s="1" customFormat="1">
      <c r="B393" s="39"/>
      <c r="C393" s="40"/>
      <c r="D393" s="229" t="s">
        <v>204</v>
      </c>
      <c r="E393" s="40"/>
      <c r="F393" s="230" t="s">
        <v>2651</v>
      </c>
      <c r="G393" s="40"/>
      <c r="H393" s="40"/>
      <c r="I393" s="144"/>
      <c r="J393" s="40"/>
      <c r="K393" s="40"/>
      <c r="L393" s="44"/>
      <c r="M393" s="231"/>
      <c r="N393" s="80"/>
      <c r="O393" s="80"/>
      <c r="P393" s="80"/>
      <c r="Q393" s="80"/>
      <c r="R393" s="80"/>
      <c r="S393" s="80"/>
      <c r="T393" s="81"/>
      <c r="AT393" s="18" t="s">
        <v>204</v>
      </c>
      <c r="AU393" s="18" t="s">
        <v>86</v>
      </c>
    </row>
    <row r="394" s="12" customFormat="1">
      <c r="B394" s="235"/>
      <c r="C394" s="236"/>
      <c r="D394" s="229" t="s">
        <v>285</v>
      </c>
      <c r="E394" s="237" t="s">
        <v>19</v>
      </c>
      <c r="F394" s="238" t="s">
        <v>2653</v>
      </c>
      <c r="G394" s="236"/>
      <c r="H394" s="239">
        <v>2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AT394" s="245" t="s">
        <v>285</v>
      </c>
      <c r="AU394" s="245" t="s">
        <v>86</v>
      </c>
      <c r="AV394" s="12" t="s">
        <v>86</v>
      </c>
      <c r="AW394" s="12" t="s">
        <v>37</v>
      </c>
      <c r="AX394" s="12" t="s">
        <v>76</v>
      </c>
      <c r="AY394" s="245" t="s">
        <v>195</v>
      </c>
    </row>
    <row r="395" s="12" customFormat="1">
      <c r="B395" s="235"/>
      <c r="C395" s="236"/>
      <c r="D395" s="229" t="s">
        <v>285</v>
      </c>
      <c r="E395" s="237" t="s">
        <v>19</v>
      </c>
      <c r="F395" s="238" t="s">
        <v>2638</v>
      </c>
      <c r="G395" s="236"/>
      <c r="H395" s="239">
        <v>1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AT395" s="245" t="s">
        <v>285</v>
      </c>
      <c r="AU395" s="245" t="s">
        <v>86</v>
      </c>
      <c r="AV395" s="12" t="s">
        <v>86</v>
      </c>
      <c r="AW395" s="12" t="s">
        <v>37</v>
      </c>
      <c r="AX395" s="12" t="s">
        <v>76</v>
      </c>
      <c r="AY395" s="245" t="s">
        <v>195</v>
      </c>
    </row>
    <row r="396" s="13" customFormat="1">
      <c r="B396" s="246"/>
      <c r="C396" s="247"/>
      <c r="D396" s="229" t="s">
        <v>285</v>
      </c>
      <c r="E396" s="248" t="s">
        <v>19</v>
      </c>
      <c r="F396" s="249" t="s">
        <v>294</v>
      </c>
      <c r="G396" s="247"/>
      <c r="H396" s="250">
        <v>3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AT396" s="256" t="s">
        <v>285</v>
      </c>
      <c r="AU396" s="256" t="s">
        <v>86</v>
      </c>
      <c r="AV396" s="13" t="s">
        <v>213</v>
      </c>
      <c r="AW396" s="13" t="s">
        <v>37</v>
      </c>
      <c r="AX396" s="13" t="s">
        <v>84</v>
      </c>
      <c r="AY396" s="256" t="s">
        <v>195</v>
      </c>
    </row>
    <row r="397" s="1" customFormat="1" ht="16.5" customHeight="1">
      <c r="B397" s="39"/>
      <c r="C397" s="270" t="s">
        <v>869</v>
      </c>
      <c r="D397" s="270" t="s">
        <v>497</v>
      </c>
      <c r="E397" s="271" t="s">
        <v>2654</v>
      </c>
      <c r="F397" s="272" t="s">
        <v>2655</v>
      </c>
      <c r="G397" s="273" t="s">
        <v>2514</v>
      </c>
      <c r="H397" s="274">
        <v>3</v>
      </c>
      <c r="I397" s="275"/>
      <c r="J397" s="276">
        <f>ROUND(I397*H397,2)</f>
        <v>0</v>
      </c>
      <c r="K397" s="272" t="s">
        <v>19</v>
      </c>
      <c r="L397" s="277"/>
      <c r="M397" s="278" t="s">
        <v>19</v>
      </c>
      <c r="N397" s="279" t="s">
        <v>47</v>
      </c>
      <c r="O397" s="80"/>
      <c r="P397" s="226">
        <f>O397*H397</f>
        <v>0</v>
      </c>
      <c r="Q397" s="226">
        <v>2.0000000000000002E-05</v>
      </c>
      <c r="R397" s="226">
        <f>Q397*H397</f>
        <v>6.0000000000000008E-05</v>
      </c>
      <c r="S397" s="226">
        <v>0</v>
      </c>
      <c r="T397" s="227">
        <f>S397*H397</f>
        <v>0</v>
      </c>
      <c r="AR397" s="18" t="s">
        <v>229</v>
      </c>
      <c r="AT397" s="18" t="s">
        <v>497</v>
      </c>
      <c r="AU397" s="18" t="s">
        <v>86</v>
      </c>
      <c r="AY397" s="18" t="s">
        <v>195</v>
      </c>
      <c r="BE397" s="228">
        <f>IF(N397="základní",J397,0)</f>
        <v>0</v>
      </c>
      <c r="BF397" s="228">
        <f>IF(N397="snížená",J397,0)</f>
        <v>0</v>
      </c>
      <c r="BG397" s="228">
        <f>IF(N397="zákl. přenesená",J397,0)</f>
        <v>0</v>
      </c>
      <c r="BH397" s="228">
        <f>IF(N397="sníž. přenesená",J397,0)</f>
        <v>0</v>
      </c>
      <c r="BI397" s="228">
        <f>IF(N397="nulová",J397,0)</f>
        <v>0</v>
      </c>
      <c r="BJ397" s="18" t="s">
        <v>84</v>
      </c>
      <c r="BK397" s="228">
        <f>ROUND(I397*H397,2)</f>
        <v>0</v>
      </c>
      <c r="BL397" s="18" t="s">
        <v>213</v>
      </c>
      <c r="BM397" s="18" t="s">
        <v>2656</v>
      </c>
    </row>
    <row r="398" s="1" customFormat="1">
      <c r="B398" s="39"/>
      <c r="C398" s="40"/>
      <c r="D398" s="229" t="s">
        <v>204</v>
      </c>
      <c r="E398" s="40"/>
      <c r="F398" s="230" t="s">
        <v>2655</v>
      </c>
      <c r="G398" s="40"/>
      <c r="H398" s="40"/>
      <c r="I398" s="144"/>
      <c r="J398" s="40"/>
      <c r="K398" s="40"/>
      <c r="L398" s="44"/>
      <c r="M398" s="231"/>
      <c r="N398" s="80"/>
      <c r="O398" s="80"/>
      <c r="P398" s="80"/>
      <c r="Q398" s="80"/>
      <c r="R398" s="80"/>
      <c r="S398" s="80"/>
      <c r="T398" s="81"/>
      <c r="AT398" s="18" t="s">
        <v>204</v>
      </c>
      <c r="AU398" s="18" t="s">
        <v>86</v>
      </c>
    </row>
    <row r="399" s="1" customFormat="1" ht="16.5" customHeight="1">
      <c r="B399" s="39"/>
      <c r="C399" s="270" t="s">
        <v>874</v>
      </c>
      <c r="D399" s="270" t="s">
        <v>497</v>
      </c>
      <c r="E399" s="271" t="s">
        <v>2657</v>
      </c>
      <c r="F399" s="272" t="s">
        <v>2658</v>
      </c>
      <c r="G399" s="273" t="s">
        <v>2514</v>
      </c>
      <c r="H399" s="274">
        <v>3</v>
      </c>
      <c r="I399" s="275"/>
      <c r="J399" s="276">
        <f>ROUND(I399*H399,2)</f>
        <v>0</v>
      </c>
      <c r="K399" s="272" t="s">
        <v>19</v>
      </c>
      <c r="L399" s="277"/>
      <c r="M399" s="278" t="s">
        <v>19</v>
      </c>
      <c r="N399" s="279" t="s">
        <v>47</v>
      </c>
      <c r="O399" s="80"/>
      <c r="P399" s="226">
        <f>O399*H399</f>
        <v>0</v>
      </c>
      <c r="Q399" s="226">
        <v>0</v>
      </c>
      <c r="R399" s="226">
        <f>Q399*H399</f>
        <v>0</v>
      </c>
      <c r="S399" s="226">
        <v>0</v>
      </c>
      <c r="T399" s="227">
        <f>S399*H399</f>
        <v>0</v>
      </c>
      <c r="AR399" s="18" t="s">
        <v>229</v>
      </c>
      <c r="AT399" s="18" t="s">
        <v>497</v>
      </c>
      <c r="AU399" s="18" t="s">
        <v>86</v>
      </c>
      <c r="AY399" s="18" t="s">
        <v>195</v>
      </c>
      <c r="BE399" s="228">
        <f>IF(N399="základní",J399,0)</f>
        <v>0</v>
      </c>
      <c r="BF399" s="228">
        <f>IF(N399="snížená",J399,0)</f>
        <v>0</v>
      </c>
      <c r="BG399" s="228">
        <f>IF(N399="zákl. přenesená",J399,0)</f>
        <v>0</v>
      </c>
      <c r="BH399" s="228">
        <f>IF(N399="sníž. přenesená",J399,0)</f>
        <v>0</v>
      </c>
      <c r="BI399" s="228">
        <f>IF(N399="nulová",J399,0)</f>
        <v>0</v>
      </c>
      <c r="BJ399" s="18" t="s">
        <v>84</v>
      </c>
      <c r="BK399" s="228">
        <f>ROUND(I399*H399,2)</f>
        <v>0</v>
      </c>
      <c r="BL399" s="18" t="s">
        <v>213</v>
      </c>
      <c r="BM399" s="18" t="s">
        <v>2659</v>
      </c>
    </row>
    <row r="400" s="1" customFormat="1">
      <c r="B400" s="39"/>
      <c r="C400" s="40"/>
      <c r="D400" s="229" t="s">
        <v>204</v>
      </c>
      <c r="E400" s="40"/>
      <c r="F400" s="230" t="s">
        <v>2658</v>
      </c>
      <c r="G400" s="40"/>
      <c r="H400" s="40"/>
      <c r="I400" s="144"/>
      <c r="J400" s="40"/>
      <c r="K400" s="40"/>
      <c r="L400" s="44"/>
      <c r="M400" s="231"/>
      <c r="N400" s="80"/>
      <c r="O400" s="80"/>
      <c r="P400" s="80"/>
      <c r="Q400" s="80"/>
      <c r="R400" s="80"/>
      <c r="S400" s="80"/>
      <c r="T400" s="81"/>
      <c r="AT400" s="18" t="s">
        <v>204</v>
      </c>
      <c r="AU400" s="18" t="s">
        <v>86</v>
      </c>
    </row>
    <row r="401" s="1" customFormat="1" ht="16.5" customHeight="1">
      <c r="B401" s="39"/>
      <c r="C401" s="217" t="s">
        <v>880</v>
      </c>
      <c r="D401" s="217" t="s">
        <v>198</v>
      </c>
      <c r="E401" s="218" t="s">
        <v>2660</v>
      </c>
      <c r="F401" s="219" t="s">
        <v>2661</v>
      </c>
      <c r="G401" s="220" t="s">
        <v>223</v>
      </c>
      <c r="H401" s="221">
        <v>5</v>
      </c>
      <c r="I401" s="222"/>
      <c r="J401" s="223">
        <f>ROUND(I401*H401,2)</f>
        <v>0</v>
      </c>
      <c r="K401" s="219" t="s">
        <v>208</v>
      </c>
      <c r="L401" s="44"/>
      <c r="M401" s="224" t="s">
        <v>19</v>
      </c>
      <c r="N401" s="225" t="s">
        <v>47</v>
      </c>
      <c r="O401" s="80"/>
      <c r="P401" s="226">
        <f>O401*H401</f>
        <v>0</v>
      </c>
      <c r="Q401" s="226">
        <v>0.00031</v>
      </c>
      <c r="R401" s="226">
        <f>Q401*H401</f>
        <v>0.00155</v>
      </c>
      <c r="S401" s="226">
        <v>0</v>
      </c>
      <c r="T401" s="227">
        <f>S401*H401</f>
        <v>0</v>
      </c>
      <c r="AR401" s="18" t="s">
        <v>213</v>
      </c>
      <c r="AT401" s="18" t="s">
        <v>198</v>
      </c>
      <c r="AU401" s="18" t="s">
        <v>86</v>
      </c>
      <c r="AY401" s="18" t="s">
        <v>195</v>
      </c>
      <c r="BE401" s="228">
        <f>IF(N401="základní",J401,0)</f>
        <v>0</v>
      </c>
      <c r="BF401" s="228">
        <f>IF(N401="snížená",J401,0)</f>
        <v>0</v>
      </c>
      <c r="BG401" s="228">
        <f>IF(N401="zákl. přenesená",J401,0)</f>
        <v>0</v>
      </c>
      <c r="BH401" s="228">
        <f>IF(N401="sníž. přenesená",J401,0)</f>
        <v>0</v>
      </c>
      <c r="BI401" s="228">
        <f>IF(N401="nulová",J401,0)</f>
        <v>0</v>
      </c>
      <c r="BJ401" s="18" t="s">
        <v>84</v>
      </c>
      <c r="BK401" s="228">
        <f>ROUND(I401*H401,2)</f>
        <v>0</v>
      </c>
      <c r="BL401" s="18" t="s">
        <v>213</v>
      </c>
      <c r="BM401" s="18" t="s">
        <v>2662</v>
      </c>
    </row>
    <row r="402" s="1" customFormat="1">
      <c r="B402" s="39"/>
      <c r="C402" s="40"/>
      <c r="D402" s="229" t="s">
        <v>204</v>
      </c>
      <c r="E402" s="40"/>
      <c r="F402" s="230" t="s">
        <v>2663</v>
      </c>
      <c r="G402" s="40"/>
      <c r="H402" s="40"/>
      <c r="I402" s="144"/>
      <c r="J402" s="40"/>
      <c r="K402" s="40"/>
      <c r="L402" s="44"/>
      <c r="M402" s="231"/>
      <c r="N402" s="80"/>
      <c r="O402" s="80"/>
      <c r="P402" s="80"/>
      <c r="Q402" s="80"/>
      <c r="R402" s="80"/>
      <c r="S402" s="80"/>
      <c r="T402" s="81"/>
      <c r="AT402" s="18" t="s">
        <v>204</v>
      </c>
      <c r="AU402" s="18" t="s">
        <v>86</v>
      </c>
    </row>
    <row r="403" s="12" customFormat="1">
      <c r="B403" s="235"/>
      <c r="C403" s="236"/>
      <c r="D403" s="229" t="s">
        <v>285</v>
      </c>
      <c r="E403" s="237" t="s">
        <v>19</v>
      </c>
      <c r="F403" s="238" t="s">
        <v>732</v>
      </c>
      <c r="G403" s="236"/>
      <c r="H403" s="239">
        <v>5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AT403" s="245" t="s">
        <v>285</v>
      </c>
      <c r="AU403" s="245" t="s">
        <v>86</v>
      </c>
      <c r="AV403" s="12" t="s">
        <v>86</v>
      </c>
      <c r="AW403" s="12" t="s">
        <v>37</v>
      </c>
      <c r="AX403" s="12" t="s">
        <v>84</v>
      </c>
      <c r="AY403" s="245" t="s">
        <v>195</v>
      </c>
    </row>
    <row r="404" s="1" customFormat="1" ht="16.5" customHeight="1">
      <c r="B404" s="39"/>
      <c r="C404" s="217" t="s">
        <v>886</v>
      </c>
      <c r="D404" s="217" t="s">
        <v>198</v>
      </c>
      <c r="E404" s="218" t="s">
        <v>2664</v>
      </c>
      <c r="F404" s="219" t="s">
        <v>2665</v>
      </c>
      <c r="G404" s="220" t="s">
        <v>312</v>
      </c>
      <c r="H404" s="221">
        <v>2.7000000000000002</v>
      </c>
      <c r="I404" s="222"/>
      <c r="J404" s="223">
        <f>ROUND(I404*H404,2)</f>
        <v>0</v>
      </c>
      <c r="K404" s="219" t="s">
        <v>208</v>
      </c>
      <c r="L404" s="44"/>
      <c r="M404" s="224" t="s">
        <v>19</v>
      </c>
      <c r="N404" s="225" t="s">
        <v>47</v>
      </c>
      <c r="O404" s="80"/>
      <c r="P404" s="226">
        <f>O404*H404</f>
        <v>0</v>
      </c>
      <c r="Q404" s="226">
        <v>0.00019000000000000001</v>
      </c>
      <c r="R404" s="226">
        <f>Q404*H404</f>
        <v>0.00051300000000000011</v>
      </c>
      <c r="S404" s="226">
        <v>0</v>
      </c>
      <c r="T404" s="227">
        <f>S404*H404</f>
        <v>0</v>
      </c>
      <c r="AR404" s="18" t="s">
        <v>213</v>
      </c>
      <c r="AT404" s="18" t="s">
        <v>198</v>
      </c>
      <c r="AU404" s="18" t="s">
        <v>86</v>
      </c>
      <c r="AY404" s="18" t="s">
        <v>195</v>
      </c>
      <c r="BE404" s="228">
        <f>IF(N404="základní",J404,0)</f>
        <v>0</v>
      </c>
      <c r="BF404" s="228">
        <f>IF(N404="snížená",J404,0)</f>
        <v>0</v>
      </c>
      <c r="BG404" s="228">
        <f>IF(N404="zákl. přenesená",J404,0)</f>
        <v>0</v>
      </c>
      <c r="BH404" s="228">
        <f>IF(N404="sníž. přenesená",J404,0)</f>
        <v>0</v>
      </c>
      <c r="BI404" s="228">
        <f>IF(N404="nulová",J404,0)</f>
        <v>0</v>
      </c>
      <c r="BJ404" s="18" t="s">
        <v>84</v>
      </c>
      <c r="BK404" s="228">
        <f>ROUND(I404*H404,2)</f>
        <v>0</v>
      </c>
      <c r="BL404" s="18" t="s">
        <v>213</v>
      </c>
      <c r="BM404" s="18" t="s">
        <v>2666</v>
      </c>
    </row>
    <row r="405" s="1" customFormat="1">
      <c r="B405" s="39"/>
      <c r="C405" s="40"/>
      <c r="D405" s="229" t="s">
        <v>204</v>
      </c>
      <c r="E405" s="40"/>
      <c r="F405" s="230" t="s">
        <v>2667</v>
      </c>
      <c r="G405" s="40"/>
      <c r="H405" s="40"/>
      <c r="I405" s="144"/>
      <c r="J405" s="40"/>
      <c r="K405" s="40"/>
      <c r="L405" s="44"/>
      <c r="M405" s="231"/>
      <c r="N405" s="80"/>
      <c r="O405" s="80"/>
      <c r="P405" s="80"/>
      <c r="Q405" s="80"/>
      <c r="R405" s="80"/>
      <c r="S405" s="80"/>
      <c r="T405" s="81"/>
      <c r="AT405" s="18" t="s">
        <v>204</v>
      </c>
      <c r="AU405" s="18" t="s">
        <v>86</v>
      </c>
    </row>
    <row r="406" s="12" customFormat="1">
      <c r="B406" s="235"/>
      <c r="C406" s="236"/>
      <c r="D406" s="229" t="s">
        <v>285</v>
      </c>
      <c r="E406" s="237" t="s">
        <v>19</v>
      </c>
      <c r="F406" s="238" t="s">
        <v>2615</v>
      </c>
      <c r="G406" s="236"/>
      <c r="H406" s="239">
        <v>2.7000000000000002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AT406" s="245" t="s">
        <v>285</v>
      </c>
      <c r="AU406" s="245" t="s">
        <v>86</v>
      </c>
      <c r="AV406" s="12" t="s">
        <v>86</v>
      </c>
      <c r="AW406" s="12" t="s">
        <v>37</v>
      </c>
      <c r="AX406" s="12" t="s">
        <v>84</v>
      </c>
      <c r="AY406" s="245" t="s">
        <v>195</v>
      </c>
    </row>
    <row r="407" s="1" customFormat="1" ht="16.5" customHeight="1">
      <c r="B407" s="39"/>
      <c r="C407" s="217" t="s">
        <v>893</v>
      </c>
      <c r="D407" s="217" t="s">
        <v>198</v>
      </c>
      <c r="E407" s="218" t="s">
        <v>2668</v>
      </c>
      <c r="F407" s="219" t="s">
        <v>2669</v>
      </c>
      <c r="G407" s="220" t="s">
        <v>312</v>
      </c>
      <c r="H407" s="221">
        <v>27.199999999999999</v>
      </c>
      <c r="I407" s="222"/>
      <c r="J407" s="223">
        <f>ROUND(I407*H407,2)</f>
        <v>0</v>
      </c>
      <c r="K407" s="219" t="s">
        <v>208</v>
      </c>
      <c r="L407" s="44"/>
      <c r="M407" s="224" t="s">
        <v>19</v>
      </c>
      <c r="N407" s="225" t="s">
        <v>47</v>
      </c>
      <c r="O407" s="80"/>
      <c r="P407" s="226">
        <f>O407*H407</f>
        <v>0</v>
      </c>
      <c r="Q407" s="226">
        <v>0.00020000000000000001</v>
      </c>
      <c r="R407" s="226">
        <f>Q407*H407</f>
        <v>0.0054400000000000004</v>
      </c>
      <c r="S407" s="226">
        <v>0</v>
      </c>
      <c r="T407" s="227">
        <f>S407*H407</f>
        <v>0</v>
      </c>
      <c r="AR407" s="18" t="s">
        <v>213</v>
      </c>
      <c r="AT407" s="18" t="s">
        <v>198</v>
      </c>
      <c r="AU407" s="18" t="s">
        <v>86</v>
      </c>
      <c r="AY407" s="18" t="s">
        <v>195</v>
      </c>
      <c r="BE407" s="228">
        <f>IF(N407="základní",J407,0)</f>
        <v>0</v>
      </c>
      <c r="BF407" s="228">
        <f>IF(N407="snížená",J407,0)</f>
        <v>0</v>
      </c>
      <c r="BG407" s="228">
        <f>IF(N407="zákl. přenesená",J407,0)</f>
        <v>0</v>
      </c>
      <c r="BH407" s="228">
        <f>IF(N407="sníž. přenesená",J407,0)</f>
        <v>0</v>
      </c>
      <c r="BI407" s="228">
        <f>IF(N407="nulová",J407,0)</f>
        <v>0</v>
      </c>
      <c r="BJ407" s="18" t="s">
        <v>84</v>
      </c>
      <c r="BK407" s="228">
        <f>ROUND(I407*H407,2)</f>
        <v>0</v>
      </c>
      <c r="BL407" s="18" t="s">
        <v>213</v>
      </c>
      <c r="BM407" s="18" t="s">
        <v>2670</v>
      </c>
    </row>
    <row r="408" s="1" customFormat="1">
      <c r="B408" s="39"/>
      <c r="C408" s="40"/>
      <c r="D408" s="229" t="s">
        <v>204</v>
      </c>
      <c r="E408" s="40"/>
      <c r="F408" s="230" t="s">
        <v>2671</v>
      </c>
      <c r="G408" s="40"/>
      <c r="H408" s="40"/>
      <c r="I408" s="144"/>
      <c r="J408" s="40"/>
      <c r="K408" s="40"/>
      <c r="L408" s="44"/>
      <c r="M408" s="231"/>
      <c r="N408" s="80"/>
      <c r="O408" s="80"/>
      <c r="P408" s="80"/>
      <c r="Q408" s="80"/>
      <c r="R408" s="80"/>
      <c r="S408" s="80"/>
      <c r="T408" s="81"/>
      <c r="AT408" s="18" t="s">
        <v>204</v>
      </c>
      <c r="AU408" s="18" t="s">
        <v>86</v>
      </c>
    </row>
    <row r="409" s="12" customFormat="1">
      <c r="B409" s="235"/>
      <c r="C409" s="236"/>
      <c r="D409" s="229" t="s">
        <v>285</v>
      </c>
      <c r="E409" s="237" t="s">
        <v>19</v>
      </c>
      <c r="F409" s="238" t="s">
        <v>2623</v>
      </c>
      <c r="G409" s="236"/>
      <c r="H409" s="239">
        <v>27.199999999999999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AT409" s="245" t="s">
        <v>285</v>
      </c>
      <c r="AU409" s="245" t="s">
        <v>86</v>
      </c>
      <c r="AV409" s="12" t="s">
        <v>86</v>
      </c>
      <c r="AW409" s="12" t="s">
        <v>37</v>
      </c>
      <c r="AX409" s="12" t="s">
        <v>84</v>
      </c>
      <c r="AY409" s="245" t="s">
        <v>195</v>
      </c>
    </row>
    <row r="410" s="1" customFormat="1" ht="16.5" customHeight="1">
      <c r="B410" s="39"/>
      <c r="C410" s="217" t="s">
        <v>898</v>
      </c>
      <c r="D410" s="217" t="s">
        <v>198</v>
      </c>
      <c r="E410" s="218" t="s">
        <v>2672</v>
      </c>
      <c r="F410" s="219" t="s">
        <v>2673</v>
      </c>
      <c r="G410" s="220" t="s">
        <v>312</v>
      </c>
      <c r="H410" s="221">
        <v>29.899999999999999</v>
      </c>
      <c r="I410" s="222"/>
      <c r="J410" s="223">
        <f>ROUND(I410*H410,2)</f>
        <v>0</v>
      </c>
      <c r="K410" s="219" t="s">
        <v>208</v>
      </c>
      <c r="L410" s="44"/>
      <c r="M410" s="224" t="s">
        <v>19</v>
      </c>
      <c r="N410" s="225" t="s">
        <v>47</v>
      </c>
      <c r="O410" s="80"/>
      <c r="P410" s="226">
        <f>O410*H410</f>
        <v>0</v>
      </c>
      <c r="Q410" s="226">
        <v>6.9999999999999994E-05</v>
      </c>
      <c r="R410" s="226">
        <f>Q410*H410</f>
        <v>0.0020929999999999998</v>
      </c>
      <c r="S410" s="226">
        <v>0</v>
      </c>
      <c r="T410" s="227">
        <f>S410*H410</f>
        <v>0</v>
      </c>
      <c r="AR410" s="18" t="s">
        <v>213</v>
      </c>
      <c r="AT410" s="18" t="s">
        <v>198</v>
      </c>
      <c r="AU410" s="18" t="s">
        <v>86</v>
      </c>
      <c r="AY410" s="18" t="s">
        <v>195</v>
      </c>
      <c r="BE410" s="228">
        <f>IF(N410="základní",J410,0)</f>
        <v>0</v>
      </c>
      <c r="BF410" s="228">
        <f>IF(N410="snížená",J410,0)</f>
        <v>0</v>
      </c>
      <c r="BG410" s="228">
        <f>IF(N410="zákl. přenesená",J410,0)</f>
        <v>0</v>
      </c>
      <c r="BH410" s="228">
        <f>IF(N410="sníž. přenesená",J410,0)</f>
        <v>0</v>
      </c>
      <c r="BI410" s="228">
        <f>IF(N410="nulová",J410,0)</f>
        <v>0</v>
      </c>
      <c r="BJ410" s="18" t="s">
        <v>84</v>
      </c>
      <c r="BK410" s="228">
        <f>ROUND(I410*H410,2)</f>
        <v>0</v>
      </c>
      <c r="BL410" s="18" t="s">
        <v>213</v>
      </c>
      <c r="BM410" s="18" t="s">
        <v>2674</v>
      </c>
    </row>
    <row r="411" s="1" customFormat="1">
      <c r="B411" s="39"/>
      <c r="C411" s="40"/>
      <c r="D411" s="229" t="s">
        <v>204</v>
      </c>
      <c r="E411" s="40"/>
      <c r="F411" s="230" t="s">
        <v>2675</v>
      </c>
      <c r="G411" s="40"/>
      <c r="H411" s="40"/>
      <c r="I411" s="144"/>
      <c r="J411" s="40"/>
      <c r="K411" s="40"/>
      <c r="L411" s="44"/>
      <c r="M411" s="231"/>
      <c r="N411" s="80"/>
      <c r="O411" s="80"/>
      <c r="P411" s="80"/>
      <c r="Q411" s="80"/>
      <c r="R411" s="80"/>
      <c r="S411" s="80"/>
      <c r="T411" s="81"/>
      <c r="AT411" s="18" t="s">
        <v>204</v>
      </c>
      <c r="AU411" s="18" t="s">
        <v>86</v>
      </c>
    </row>
    <row r="412" s="12" customFormat="1">
      <c r="B412" s="235"/>
      <c r="C412" s="236"/>
      <c r="D412" s="229" t="s">
        <v>285</v>
      </c>
      <c r="E412" s="237" t="s">
        <v>19</v>
      </c>
      <c r="F412" s="238" t="s">
        <v>2615</v>
      </c>
      <c r="G412" s="236"/>
      <c r="H412" s="239">
        <v>2.7000000000000002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AT412" s="245" t="s">
        <v>285</v>
      </c>
      <c r="AU412" s="245" t="s">
        <v>86</v>
      </c>
      <c r="AV412" s="12" t="s">
        <v>86</v>
      </c>
      <c r="AW412" s="12" t="s">
        <v>37</v>
      </c>
      <c r="AX412" s="12" t="s">
        <v>76</v>
      </c>
      <c r="AY412" s="245" t="s">
        <v>195</v>
      </c>
    </row>
    <row r="413" s="12" customFormat="1">
      <c r="B413" s="235"/>
      <c r="C413" s="236"/>
      <c r="D413" s="229" t="s">
        <v>285</v>
      </c>
      <c r="E413" s="237" t="s">
        <v>19</v>
      </c>
      <c r="F413" s="238" t="s">
        <v>2623</v>
      </c>
      <c r="G413" s="236"/>
      <c r="H413" s="239">
        <v>27.199999999999999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AT413" s="245" t="s">
        <v>285</v>
      </c>
      <c r="AU413" s="245" t="s">
        <v>86</v>
      </c>
      <c r="AV413" s="12" t="s">
        <v>86</v>
      </c>
      <c r="AW413" s="12" t="s">
        <v>37</v>
      </c>
      <c r="AX413" s="12" t="s">
        <v>76</v>
      </c>
      <c r="AY413" s="245" t="s">
        <v>195</v>
      </c>
    </row>
    <row r="414" s="13" customFormat="1">
      <c r="B414" s="246"/>
      <c r="C414" s="247"/>
      <c r="D414" s="229" t="s">
        <v>285</v>
      </c>
      <c r="E414" s="248" t="s">
        <v>19</v>
      </c>
      <c r="F414" s="249" t="s">
        <v>294</v>
      </c>
      <c r="G414" s="247"/>
      <c r="H414" s="250">
        <v>29.899999999999999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AT414" s="256" t="s">
        <v>285</v>
      </c>
      <c r="AU414" s="256" t="s">
        <v>86</v>
      </c>
      <c r="AV414" s="13" t="s">
        <v>213</v>
      </c>
      <c r="AW414" s="13" t="s">
        <v>37</v>
      </c>
      <c r="AX414" s="13" t="s">
        <v>84</v>
      </c>
      <c r="AY414" s="256" t="s">
        <v>195</v>
      </c>
    </row>
    <row r="415" s="1" customFormat="1" ht="16.5" customHeight="1">
      <c r="B415" s="39"/>
      <c r="C415" s="217" t="s">
        <v>903</v>
      </c>
      <c r="D415" s="217" t="s">
        <v>198</v>
      </c>
      <c r="E415" s="218" t="s">
        <v>2676</v>
      </c>
      <c r="F415" s="219" t="s">
        <v>2677</v>
      </c>
      <c r="G415" s="220" t="s">
        <v>2248</v>
      </c>
      <c r="H415" s="221">
        <v>4</v>
      </c>
      <c r="I415" s="222"/>
      <c r="J415" s="223">
        <f>ROUND(I415*H415,2)</f>
        <v>0</v>
      </c>
      <c r="K415" s="219" t="s">
        <v>19</v>
      </c>
      <c r="L415" s="44"/>
      <c r="M415" s="224" t="s">
        <v>19</v>
      </c>
      <c r="N415" s="225" t="s">
        <v>47</v>
      </c>
      <c r="O415" s="80"/>
      <c r="P415" s="226">
        <f>O415*H415</f>
        <v>0</v>
      </c>
      <c r="Q415" s="226">
        <v>0</v>
      </c>
      <c r="R415" s="226">
        <f>Q415*H415</f>
        <v>0</v>
      </c>
      <c r="S415" s="226">
        <v>0</v>
      </c>
      <c r="T415" s="227">
        <f>S415*H415</f>
        <v>0</v>
      </c>
      <c r="AR415" s="18" t="s">
        <v>213</v>
      </c>
      <c r="AT415" s="18" t="s">
        <v>198</v>
      </c>
      <c r="AU415" s="18" t="s">
        <v>86</v>
      </c>
      <c r="AY415" s="18" t="s">
        <v>195</v>
      </c>
      <c r="BE415" s="228">
        <f>IF(N415="základní",J415,0)</f>
        <v>0</v>
      </c>
      <c r="BF415" s="228">
        <f>IF(N415="snížená",J415,0)</f>
        <v>0</v>
      </c>
      <c r="BG415" s="228">
        <f>IF(N415="zákl. přenesená",J415,0)</f>
        <v>0</v>
      </c>
      <c r="BH415" s="228">
        <f>IF(N415="sníž. přenesená",J415,0)</f>
        <v>0</v>
      </c>
      <c r="BI415" s="228">
        <f>IF(N415="nulová",J415,0)</f>
        <v>0</v>
      </c>
      <c r="BJ415" s="18" t="s">
        <v>84</v>
      </c>
      <c r="BK415" s="228">
        <f>ROUND(I415*H415,2)</f>
        <v>0</v>
      </c>
      <c r="BL415" s="18" t="s">
        <v>213</v>
      </c>
      <c r="BM415" s="18" t="s">
        <v>2678</v>
      </c>
    </row>
    <row r="416" s="1" customFormat="1">
      <c r="B416" s="39"/>
      <c r="C416" s="40"/>
      <c r="D416" s="229" t="s">
        <v>204</v>
      </c>
      <c r="E416" s="40"/>
      <c r="F416" s="230" t="s">
        <v>2677</v>
      </c>
      <c r="G416" s="40"/>
      <c r="H416" s="40"/>
      <c r="I416" s="144"/>
      <c r="J416" s="40"/>
      <c r="K416" s="40"/>
      <c r="L416" s="44"/>
      <c r="M416" s="231"/>
      <c r="N416" s="80"/>
      <c r="O416" s="80"/>
      <c r="P416" s="80"/>
      <c r="Q416" s="80"/>
      <c r="R416" s="80"/>
      <c r="S416" s="80"/>
      <c r="T416" s="81"/>
      <c r="AT416" s="18" t="s">
        <v>204</v>
      </c>
      <c r="AU416" s="18" t="s">
        <v>86</v>
      </c>
    </row>
    <row r="417" s="12" customFormat="1">
      <c r="B417" s="235"/>
      <c r="C417" s="236"/>
      <c r="D417" s="229" t="s">
        <v>285</v>
      </c>
      <c r="E417" s="237" t="s">
        <v>19</v>
      </c>
      <c r="F417" s="238" t="s">
        <v>2679</v>
      </c>
      <c r="G417" s="236"/>
      <c r="H417" s="239">
        <v>4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AT417" s="245" t="s">
        <v>285</v>
      </c>
      <c r="AU417" s="245" t="s">
        <v>86</v>
      </c>
      <c r="AV417" s="12" t="s">
        <v>86</v>
      </c>
      <c r="AW417" s="12" t="s">
        <v>37</v>
      </c>
      <c r="AX417" s="12" t="s">
        <v>84</v>
      </c>
      <c r="AY417" s="245" t="s">
        <v>195</v>
      </c>
    </row>
    <row r="418" s="1" customFormat="1" ht="16.5" customHeight="1">
      <c r="B418" s="39"/>
      <c r="C418" s="217" t="s">
        <v>908</v>
      </c>
      <c r="D418" s="217" t="s">
        <v>198</v>
      </c>
      <c r="E418" s="218" t="s">
        <v>2680</v>
      </c>
      <c r="F418" s="219" t="s">
        <v>2681</v>
      </c>
      <c r="G418" s="220" t="s">
        <v>289</v>
      </c>
      <c r="H418" s="221">
        <v>58.875</v>
      </c>
      <c r="I418" s="222"/>
      <c r="J418" s="223">
        <f>ROUND(I418*H418,2)</f>
        <v>0</v>
      </c>
      <c r="K418" s="219" t="s">
        <v>19</v>
      </c>
      <c r="L418" s="44"/>
      <c r="M418" s="224" t="s">
        <v>19</v>
      </c>
      <c r="N418" s="225" t="s">
        <v>47</v>
      </c>
      <c r="O418" s="80"/>
      <c r="P418" s="226">
        <f>O418*H418</f>
        <v>0</v>
      </c>
      <c r="Q418" s="226">
        <v>0</v>
      </c>
      <c r="R418" s="226">
        <f>Q418*H418</f>
        <v>0</v>
      </c>
      <c r="S418" s="226">
        <v>0</v>
      </c>
      <c r="T418" s="227">
        <f>S418*H418</f>
        <v>0</v>
      </c>
      <c r="AR418" s="18" t="s">
        <v>213</v>
      </c>
      <c r="AT418" s="18" t="s">
        <v>198</v>
      </c>
      <c r="AU418" s="18" t="s">
        <v>86</v>
      </c>
      <c r="AY418" s="18" t="s">
        <v>195</v>
      </c>
      <c r="BE418" s="228">
        <f>IF(N418="základní",J418,0)</f>
        <v>0</v>
      </c>
      <c r="BF418" s="228">
        <f>IF(N418="snížená",J418,0)</f>
        <v>0</v>
      </c>
      <c r="BG418" s="228">
        <f>IF(N418="zákl. přenesená",J418,0)</f>
        <v>0</v>
      </c>
      <c r="BH418" s="228">
        <f>IF(N418="sníž. přenesená",J418,0)</f>
        <v>0</v>
      </c>
      <c r="BI418" s="228">
        <f>IF(N418="nulová",J418,0)</f>
        <v>0</v>
      </c>
      <c r="BJ418" s="18" t="s">
        <v>84</v>
      </c>
      <c r="BK418" s="228">
        <f>ROUND(I418*H418,2)</f>
        <v>0</v>
      </c>
      <c r="BL418" s="18" t="s">
        <v>213</v>
      </c>
      <c r="BM418" s="18" t="s">
        <v>2682</v>
      </c>
    </row>
    <row r="419" s="1" customFormat="1">
      <c r="B419" s="39"/>
      <c r="C419" s="40"/>
      <c r="D419" s="229" t="s">
        <v>204</v>
      </c>
      <c r="E419" s="40"/>
      <c r="F419" s="230" t="s">
        <v>2681</v>
      </c>
      <c r="G419" s="40"/>
      <c r="H419" s="40"/>
      <c r="I419" s="144"/>
      <c r="J419" s="40"/>
      <c r="K419" s="40"/>
      <c r="L419" s="44"/>
      <c r="M419" s="231"/>
      <c r="N419" s="80"/>
      <c r="O419" s="80"/>
      <c r="P419" s="80"/>
      <c r="Q419" s="80"/>
      <c r="R419" s="80"/>
      <c r="S419" s="80"/>
      <c r="T419" s="81"/>
      <c r="AT419" s="18" t="s">
        <v>204</v>
      </c>
      <c r="AU419" s="18" t="s">
        <v>86</v>
      </c>
    </row>
    <row r="420" s="12" customFormat="1">
      <c r="B420" s="235"/>
      <c r="C420" s="236"/>
      <c r="D420" s="229" t="s">
        <v>285</v>
      </c>
      <c r="E420" s="237" t="s">
        <v>19</v>
      </c>
      <c r="F420" s="238" t="s">
        <v>2683</v>
      </c>
      <c r="G420" s="236"/>
      <c r="H420" s="239">
        <v>58.875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AT420" s="245" t="s">
        <v>285</v>
      </c>
      <c r="AU420" s="245" t="s">
        <v>86</v>
      </c>
      <c r="AV420" s="12" t="s">
        <v>86</v>
      </c>
      <c r="AW420" s="12" t="s">
        <v>37</v>
      </c>
      <c r="AX420" s="12" t="s">
        <v>84</v>
      </c>
      <c r="AY420" s="245" t="s">
        <v>195</v>
      </c>
    </row>
    <row r="421" s="1" customFormat="1" ht="16.5" customHeight="1">
      <c r="B421" s="39"/>
      <c r="C421" s="217" t="s">
        <v>913</v>
      </c>
      <c r="D421" s="217" t="s">
        <v>198</v>
      </c>
      <c r="E421" s="218" t="s">
        <v>2684</v>
      </c>
      <c r="F421" s="219" t="s">
        <v>2685</v>
      </c>
      <c r="G421" s="220" t="s">
        <v>2248</v>
      </c>
      <c r="H421" s="221">
        <v>1</v>
      </c>
      <c r="I421" s="222"/>
      <c r="J421" s="223">
        <f>ROUND(I421*H421,2)</f>
        <v>0</v>
      </c>
      <c r="K421" s="219" t="s">
        <v>19</v>
      </c>
      <c r="L421" s="44"/>
      <c r="M421" s="224" t="s">
        <v>19</v>
      </c>
      <c r="N421" s="225" t="s">
        <v>47</v>
      </c>
      <c r="O421" s="80"/>
      <c r="P421" s="226">
        <f>O421*H421</f>
        <v>0</v>
      </c>
      <c r="Q421" s="226">
        <v>0</v>
      </c>
      <c r="R421" s="226">
        <f>Q421*H421</f>
        <v>0</v>
      </c>
      <c r="S421" s="226">
        <v>0</v>
      </c>
      <c r="T421" s="227">
        <f>S421*H421</f>
        <v>0</v>
      </c>
      <c r="AR421" s="18" t="s">
        <v>213</v>
      </c>
      <c r="AT421" s="18" t="s">
        <v>198</v>
      </c>
      <c r="AU421" s="18" t="s">
        <v>86</v>
      </c>
      <c r="AY421" s="18" t="s">
        <v>195</v>
      </c>
      <c r="BE421" s="228">
        <f>IF(N421="základní",J421,0)</f>
        <v>0</v>
      </c>
      <c r="BF421" s="228">
        <f>IF(N421="snížená",J421,0)</f>
        <v>0</v>
      </c>
      <c r="BG421" s="228">
        <f>IF(N421="zákl. přenesená",J421,0)</f>
        <v>0</v>
      </c>
      <c r="BH421" s="228">
        <f>IF(N421="sníž. přenesená",J421,0)</f>
        <v>0</v>
      </c>
      <c r="BI421" s="228">
        <f>IF(N421="nulová",J421,0)</f>
        <v>0</v>
      </c>
      <c r="BJ421" s="18" t="s">
        <v>84</v>
      </c>
      <c r="BK421" s="228">
        <f>ROUND(I421*H421,2)</f>
        <v>0</v>
      </c>
      <c r="BL421" s="18" t="s">
        <v>213</v>
      </c>
      <c r="BM421" s="18" t="s">
        <v>2686</v>
      </c>
    </row>
    <row r="422" s="1" customFormat="1">
      <c r="B422" s="39"/>
      <c r="C422" s="40"/>
      <c r="D422" s="229" t="s">
        <v>204</v>
      </c>
      <c r="E422" s="40"/>
      <c r="F422" s="230" t="s">
        <v>2685</v>
      </c>
      <c r="G422" s="40"/>
      <c r="H422" s="40"/>
      <c r="I422" s="144"/>
      <c r="J422" s="40"/>
      <c r="K422" s="40"/>
      <c r="L422" s="44"/>
      <c r="M422" s="231"/>
      <c r="N422" s="80"/>
      <c r="O422" s="80"/>
      <c r="P422" s="80"/>
      <c r="Q422" s="80"/>
      <c r="R422" s="80"/>
      <c r="S422" s="80"/>
      <c r="T422" s="81"/>
      <c r="AT422" s="18" t="s">
        <v>204</v>
      </c>
      <c r="AU422" s="18" t="s">
        <v>86</v>
      </c>
    </row>
    <row r="423" s="12" customFormat="1">
      <c r="B423" s="235"/>
      <c r="C423" s="236"/>
      <c r="D423" s="229" t="s">
        <v>285</v>
      </c>
      <c r="E423" s="237" t="s">
        <v>19</v>
      </c>
      <c r="F423" s="238" t="s">
        <v>2076</v>
      </c>
      <c r="G423" s="236"/>
      <c r="H423" s="239">
        <v>1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AT423" s="245" t="s">
        <v>285</v>
      </c>
      <c r="AU423" s="245" t="s">
        <v>86</v>
      </c>
      <c r="AV423" s="12" t="s">
        <v>86</v>
      </c>
      <c r="AW423" s="12" t="s">
        <v>37</v>
      </c>
      <c r="AX423" s="12" t="s">
        <v>84</v>
      </c>
      <c r="AY423" s="245" t="s">
        <v>195</v>
      </c>
    </row>
    <row r="424" s="11" customFormat="1" ht="22.8" customHeight="1">
      <c r="B424" s="201"/>
      <c r="C424" s="202"/>
      <c r="D424" s="203" t="s">
        <v>75</v>
      </c>
      <c r="E424" s="215" t="s">
        <v>977</v>
      </c>
      <c r="F424" s="215" t="s">
        <v>978</v>
      </c>
      <c r="G424" s="202"/>
      <c r="H424" s="202"/>
      <c r="I424" s="205"/>
      <c r="J424" s="216">
        <f>BK424</f>
        <v>0</v>
      </c>
      <c r="K424" s="202"/>
      <c r="L424" s="207"/>
      <c r="M424" s="208"/>
      <c r="N424" s="209"/>
      <c r="O424" s="209"/>
      <c r="P424" s="210">
        <f>SUM(P425:P426)</f>
        <v>0</v>
      </c>
      <c r="Q424" s="209"/>
      <c r="R424" s="210">
        <f>SUM(R425:R426)</f>
        <v>0</v>
      </c>
      <c r="S424" s="209"/>
      <c r="T424" s="211">
        <f>SUM(T425:T426)</f>
        <v>0</v>
      </c>
      <c r="AR424" s="212" t="s">
        <v>84</v>
      </c>
      <c r="AT424" s="213" t="s">
        <v>75</v>
      </c>
      <c r="AU424" s="213" t="s">
        <v>84</v>
      </c>
      <c r="AY424" s="212" t="s">
        <v>195</v>
      </c>
      <c r="BK424" s="214">
        <f>SUM(BK425:BK426)</f>
        <v>0</v>
      </c>
    </row>
    <row r="425" s="1" customFormat="1" ht="16.5" customHeight="1">
      <c r="B425" s="39"/>
      <c r="C425" s="217" t="s">
        <v>918</v>
      </c>
      <c r="D425" s="217" t="s">
        <v>198</v>
      </c>
      <c r="E425" s="218" t="s">
        <v>2687</v>
      </c>
      <c r="F425" s="219" t="s">
        <v>2688</v>
      </c>
      <c r="G425" s="220" t="s">
        <v>336</v>
      </c>
      <c r="H425" s="221">
        <v>7.1769999999999996</v>
      </c>
      <c r="I425" s="222"/>
      <c r="J425" s="223">
        <f>ROUND(I425*H425,2)</f>
        <v>0</v>
      </c>
      <c r="K425" s="219" t="s">
        <v>208</v>
      </c>
      <c r="L425" s="44"/>
      <c r="M425" s="224" t="s">
        <v>19</v>
      </c>
      <c r="N425" s="225" t="s">
        <v>47</v>
      </c>
      <c r="O425" s="80"/>
      <c r="P425" s="226">
        <f>O425*H425</f>
        <v>0</v>
      </c>
      <c r="Q425" s="226">
        <v>0</v>
      </c>
      <c r="R425" s="226">
        <f>Q425*H425</f>
        <v>0</v>
      </c>
      <c r="S425" s="226">
        <v>0</v>
      </c>
      <c r="T425" s="227">
        <f>S425*H425</f>
        <v>0</v>
      </c>
      <c r="AR425" s="18" t="s">
        <v>213</v>
      </c>
      <c r="AT425" s="18" t="s">
        <v>198</v>
      </c>
      <c r="AU425" s="18" t="s">
        <v>86</v>
      </c>
      <c r="AY425" s="18" t="s">
        <v>195</v>
      </c>
      <c r="BE425" s="228">
        <f>IF(N425="základní",J425,0)</f>
        <v>0</v>
      </c>
      <c r="BF425" s="228">
        <f>IF(N425="snížená",J425,0)</f>
        <v>0</v>
      </c>
      <c r="BG425" s="228">
        <f>IF(N425="zákl. přenesená",J425,0)</f>
        <v>0</v>
      </c>
      <c r="BH425" s="228">
        <f>IF(N425="sníž. přenesená",J425,0)</f>
        <v>0</v>
      </c>
      <c r="BI425" s="228">
        <f>IF(N425="nulová",J425,0)</f>
        <v>0</v>
      </c>
      <c r="BJ425" s="18" t="s">
        <v>84</v>
      </c>
      <c r="BK425" s="228">
        <f>ROUND(I425*H425,2)</f>
        <v>0</v>
      </c>
      <c r="BL425" s="18" t="s">
        <v>213</v>
      </c>
      <c r="BM425" s="18" t="s">
        <v>2689</v>
      </c>
    </row>
    <row r="426" s="1" customFormat="1">
      <c r="B426" s="39"/>
      <c r="C426" s="40"/>
      <c r="D426" s="229" t="s">
        <v>204</v>
      </c>
      <c r="E426" s="40"/>
      <c r="F426" s="230" t="s">
        <v>2690</v>
      </c>
      <c r="G426" s="40"/>
      <c r="H426" s="40"/>
      <c r="I426" s="144"/>
      <c r="J426" s="40"/>
      <c r="K426" s="40"/>
      <c r="L426" s="44"/>
      <c r="M426" s="232"/>
      <c r="N426" s="233"/>
      <c r="O426" s="233"/>
      <c r="P426" s="233"/>
      <c r="Q426" s="233"/>
      <c r="R426" s="233"/>
      <c r="S426" s="233"/>
      <c r="T426" s="234"/>
      <c r="AT426" s="18" t="s">
        <v>204</v>
      </c>
      <c r="AU426" s="18" t="s">
        <v>86</v>
      </c>
    </row>
    <row r="427" s="1" customFormat="1" ht="6.96" customHeight="1">
      <c r="B427" s="58"/>
      <c r="C427" s="59"/>
      <c r="D427" s="59"/>
      <c r="E427" s="59"/>
      <c r="F427" s="59"/>
      <c r="G427" s="59"/>
      <c r="H427" s="59"/>
      <c r="I427" s="168"/>
      <c r="J427" s="59"/>
      <c r="K427" s="59"/>
      <c r="L427" s="44"/>
    </row>
  </sheetData>
  <sheetProtection sheet="1" autoFilter="0" formatColumns="0" formatRows="0" objects="1" scenarios="1" spinCount="100000" saltValue="huQrz1Hrk4f7TdSYHAbW+7aG7Z0FjEC4ERdQnwQNaYEeQUYwU5TUt1ukxonmfAkL8QHhZSUcv81EyEqBo694qw==" hashValue="LjQ+WIaUl36Kp3MMvG/UdI9lwr8DiCFORu8XdhOqi1EXYcGDD3igheCYq4RW8p7yjFSNz/Z5gJn0wCVGhkZ9vA==" algorithmName="SHA-512" password="CC35"/>
  <autoFilter ref="C83:K42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122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2691</v>
      </c>
      <c r="L9" s="21"/>
    </row>
    <row r="10" ht="12" customHeight="1">
      <c r="B10" s="21"/>
      <c r="D10" s="142" t="s">
        <v>2692</v>
      </c>
      <c r="L10" s="21"/>
    </row>
    <row r="11" s="1" customFormat="1" ht="16.5" customHeight="1">
      <c r="B11" s="44"/>
      <c r="E11" s="142" t="s">
        <v>2693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2694</v>
      </c>
      <c r="I12" s="144"/>
      <c r="L12" s="44"/>
    </row>
    <row r="13" s="1" customFormat="1" ht="36.96" customHeight="1">
      <c r="B13" s="44"/>
      <c r="E13" s="145" t="s">
        <v>2695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2696</v>
      </c>
      <c r="L18" s="44"/>
    </row>
    <row r="19" s="1" customFormat="1" ht="18" customHeight="1">
      <c r="B19" s="44"/>
      <c r="E19" s="18" t="s">
        <v>2697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2698</v>
      </c>
      <c r="L24" s="44"/>
    </row>
    <row r="25" s="1" customFormat="1" ht="18" customHeight="1">
      <c r="B25" s="44"/>
      <c r="E25" s="18" t="s">
        <v>2699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ROUND(J100,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ROUND((SUM(BE100:BE176)),  2)</f>
        <v>0</v>
      </c>
      <c r="I37" s="157">
        <v>0.20999999999999999</v>
      </c>
      <c r="J37" s="156">
        <f>ROUND(((SUM(BE100:BE176))*I37),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ROUND((SUM(BF100:BF176)),  2)</f>
        <v>0</v>
      </c>
      <c r="I38" s="157">
        <v>0.14999999999999999</v>
      </c>
      <c r="J38" s="156">
        <f>ROUND(((SUM(BF100:BF176))*I38),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ROUND((SUM(BG100:BG176)),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ROUND((SUM(BH100:BH176)),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ROUND((SUM(BI100:BI176)),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2691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2692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2693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2694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922/M-K - Zemní a 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J100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2700</v>
      </c>
      <c r="E68" s="181"/>
      <c r="F68" s="181"/>
      <c r="G68" s="181"/>
      <c r="H68" s="181"/>
      <c r="I68" s="182"/>
      <c r="J68" s="183">
        <f>J101</f>
        <v>0</v>
      </c>
      <c r="K68" s="179"/>
      <c r="L68" s="184"/>
    </row>
    <row r="69" s="9" customFormat="1" ht="19.92" customHeight="1">
      <c r="B69" s="185"/>
      <c r="C69" s="122"/>
      <c r="D69" s="186" t="s">
        <v>2701</v>
      </c>
      <c r="E69" s="187"/>
      <c r="F69" s="187"/>
      <c r="G69" s="187"/>
      <c r="H69" s="187"/>
      <c r="I69" s="188"/>
      <c r="J69" s="189">
        <f>J102</f>
        <v>0</v>
      </c>
      <c r="K69" s="122"/>
      <c r="L69" s="190"/>
    </row>
    <row r="70" s="9" customFormat="1" ht="19.92" customHeight="1">
      <c r="B70" s="185"/>
      <c r="C70" s="122"/>
      <c r="D70" s="186" t="s">
        <v>2702</v>
      </c>
      <c r="E70" s="187"/>
      <c r="F70" s="187"/>
      <c r="G70" s="187"/>
      <c r="H70" s="187"/>
      <c r="I70" s="188"/>
      <c r="J70" s="189">
        <f>J131</f>
        <v>0</v>
      </c>
      <c r="K70" s="122"/>
      <c r="L70" s="190"/>
    </row>
    <row r="71" s="9" customFormat="1" ht="19.92" customHeight="1">
      <c r="B71" s="185"/>
      <c r="C71" s="122"/>
      <c r="D71" s="186" t="s">
        <v>2703</v>
      </c>
      <c r="E71" s="187"/>
      <c r="F71" s="187"/>
      <c r="G71" s="187"/>
      <c r="H71" s="187"/>
      <c r="I71" s="188"/>
      <c r="J71" s="189">
        <f>J136</f>
        <v>0</v>
      </c>
      <c r="K71" s="122"/>
      <c r="L71" s="190"/>
    </row>
    <row r="72" s="9" customFormat="1" ht="14.88" customHeight="1">
      <c r="B72" s="185"/>
      <c r="C72" s="122"/>
      <c r="D72" s="186" t="s">
        <v>2704</v>
      </c>
      <c r="E72" s="187"/>
      <c r="F72" s="187"/>
      <c r="G72" s="187"/>
      <c r="H72" s="187"/>
      <c r="I72" s="188"/>
      <c r="J72" s="189">
        <f>J137</f>
        <v>0</v>
      </c>
      <c r="K72" s="122"/>
      <c r="L72" s="190"/>
    </row>
    <row r="73" s="9" customFormat="1" ht="14.88" customHeight="1">
      <c r="B73" s="185"/>
      <c r="C73" s="122"/>
      <c r="D73" s="186" t="s">
        <v>2705</v>
      </c>
      <c r="E73" s="187"/>
      <c r="F73" s="187"/>
      <c r="G73" s="187"/>
      <c r="H73" s="187"/>
      <c r="I73" s="188"/>
      <c r="J73" s="189">
        <f>J147</f>
        <v>0</v>
      </c>
      <c r="K73" s="122"/>
      <c r="L73" s="190"/>
    </row>
    <row r="74" s="9" customFormat="1" ht="14.88" customHeight="1">
      <c r="B74" s="185"/>
      <c r="C74" s="122"/>
      <c r="D74" s="186" t="s">
        <v>2706</v>
      </c>
      <c r="E74" s="187"/>
      <c r="F74" s="187"/>
      <c r="G74" s="187"/>
      <c r="H74" s="187"/>
      <c r="I74" s="188"/>
      <c r="J74" s="189">
        <f>J156</f>
        <v>0</v>
      </c>
      <c r="K74" s="122"/>
      <c r="L74" s="190"/>
    </row>
    <row r="75" s="9" customFormat="1" ht="14.88" customHeight="1">
      <c r="B75" s="185"/>
      <c r="C75" s="122"/>
      <c r="D75" s="186" t="s">
        <v>2707</v>
      </c>
      <c r="E75" s="187"/>
      <c r="F75" s="187"/>
      <c r="G75" s="187"/>
      <c r="H75" s="187"/>
      <c r="I75" s="188"/>
      <c r="J75" s="189">
        <f>J167</f>
        <v>0</v>
      </c>
      <c r="K75" s="122"/>
      <c r="L75" s="190"/>
    </row>
    <row r="76" s="8" customFormat="1" ht="24.96" customHeight="1">
      <c r="B76" s="178"/>
      <c r="C76" s="179"/>
      <c r="D76" s="180" t="s">
        <v>2708</v>
      </c>
      <c r="E76" s="181"/>
      <c r="F76" s="181"/>
      <c r="G76" s="181"/>
      <c r="H76" s="181"/>
      <c r="I76" s="182"/>
      <c r="J76" s="183">
        <f>J174</f>
        <v>0</v>
      </c>
      <c r="K76" s="179"/>
      <c r="L76" s="184"/>
    </row>
    <row r="77" s="1" customFormat="1" ht="21.84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58"/>
      <c r="C78" s="59"/>
      <c r="D78" s="59"/>
      <c r="E78" s="59"/>
      <c r="F78" s="59"/>
      <c r="G78" s="59"/>
      <c r="H78" s="59"/>
      <c r="I78" s="168"/>
      <c r="J78" s="59"/>
      <c r="K78" s="59"/>
      <c r="L78" s="44"/>
    </row>
    <row r="82" s="1" customFormat="1" ht="6.96" customHeight="1">
      <c r="B82" s="60"/>
      <c r="C82" s="61"/>
      <c r="D82" s="61"/>
      <c r="E82" s="61"/>
      <c r="F82" s="61"/>
      <c r="G82" s="61"/>
      <c r="H82" s="61"/>
      <c r="I82" s="171"/>
      <c r="J82" s="61"/>
      <c r="K82" s="61"/>
      <c r="L82" s="44"/>
    </row>
    <row r="83" s="1" customFormat="1" ht="24.96" customHeight="1">
      <c r="B83" s="39"/>
      <c r="C83" s="24" t="s">
        <v>179</v>
      </c>
      <c r="D83" s="40"/>
      <c r="E83" s="40"/>
      <c r="F83" s="40"/>
      <c r="G83" s="40"/>
      <c r="H83" s="40"/>
      <c r="I83" s="144"/>
      <c r="J83" s="40"/>
      <c r="K83" s="40"/>
      <c r="L83" s="44"/>
    </row>
    <row r="84" s="1" customFormat="1" ht="6.96" customHeight="1">
      <c r="B84" s="39"/>
      <c r="C84" s="40"/>
      <c r="D84" s="40"/>
      <c r="E84" s="40"/>
      <c r="F84" s="40"/>
      <c r="G84" s="40"/>
      <c r="H84" s="40"/>
      <c r="I84" s="144"/>
      <c r="J84" s="40"/>
      <c r="K84" s="40"/>
      <c r="L84" s="44"/>
    </row>
    <row r="85" s="1" customFormat="1" ht="12" customHeight="1">
      <c r="B85" s="39"/>
      <c r="C85" s="33" t="s">
        <v>16</v>
      </c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6.5" customHeight="1">
      <c r="B86" s="39"/>
      <c r="C86" s="40"/>
      <c r="D86" s="40"/>
      <c r="E86" s="172" t="str">
        <f>E7</f>
        <v>Malešická, 1. a 2. etapa, 2. etapa Za Vackovem - Habrová</v>
      </c>
      <c r="F86" s="33"/>
      <c r="G86" s="33"/>
      <c r="H86" s="33"/>
      <c r="I86" s="144"/>
      <c r="J86" s="40"/>
      <c r="K86" s="40"/>
      <c r="L86" s="44"/>
    </row>
    <row r="87" ht="12" customHeight="1">
      <c r="B87" s="22"/>
      <c r="C87" s="33" t="s">
        <v>168</v>
      </c>
      <c r="D87" s="23"/>
      <c r="E87" s="23"/>
      <c r="F87" s="23"/>
      <c r="G87" s="23"/>
      <c r="H87" s="23"/>
      <c r="I87" s="137"/>
      <c r="J87" s="23"/>
      <c r="K87" s="23"/>
      <c r="L87" s="21"/>
    </row>
    <row r="88" ht="16.5" customHeight="1">
      <c r="B88" s="22"/>
      <c r="C88" s="23"/>
      <c r="D88" s="23"/>
      <c r="E88" s="172" t="s">
        <v>2691</v>
      </c>
      <c r="F88" s="23"/>
      <c r="G88" s="23"/>
      <c r="H88" s="23"/>
      <c r="I88" s="137"/>
      <c r="J88" s="23"/>
      <c r="K88" s="23"/>
      <c r="L88" s="21"/>
    </row>
    <row r="89" ht="12" customHeight="1">
      <c r="B89" s="22"/>
      <c r="C89" s="33" t="s">
        <v>2692</v>
      </c>
      <c r="D89" s="23"/>
      <c r="E89" s="23"/>
      <c r="F89" s="23"/>
      <c r="G89" s="23"/>
      <c r="H89" s="23"/>
      <c r="I89" s="137"/>
      <c r="J89" s="23"/>
      <c r="K89" s="23"/>
      <c r="L89" s="21"/>
    </row>
    <row r="90" s="1" customFormat="1" ht="16.5" customHeight="1">
      <c r="B90" s="39"/>
      <c r="C90" s="40"/>
      <c r="D90" s="40"/>
      <c r="E90" s="33" t="s">
        <v>2693</v>
      </c>
      <c r="F90" s="40"/>
      <c r="G90" s="40"/>
      <c r="H90" s="40"/>
      <c r="I90" s="144"/>
      <c r="J90" s="40"/>
      <c r="K90" s="40"/>
      <c r="L90" s="44"/>
    </row>
    <row r="91" s="1" customFormat="1" ht="12" customHeight="1">
      <c r="B91" s="39"/>
      <c r="C91" s="33" t="s">
        <v>2694</v>
      </c>
      <c r="D91" s="40"/>
      <c r="E91" s="40"/>
      <c r="F91" s="40"/>
      <c r="G91" s="40"/>
      <c r="H91" s="40"/>
      <c r="I91" s="144"/>
      <c r="J91" s="40"/>
      <c r="K91" s="40"/>
      <c r="L91" s="44"/>
    </row>
    <row r="92" s="1" customFormat="1" ht="16.5" customHeight="1">
      <c r="B92" s="39"/>
      <c r="C92" s="40"/>
      <c r="D92" s="40"/>
      <c r="E92" s="65" t="str">
        <f>E13</f>
        <v>922/M-K - Zemní a montážní práce</v>
      </c>
      <c r="F92" s="40"/>
      <c r="G92" s="40"/>
      <c r="H92" s="40"/>
      <c r="I92" s="144"/>
      <c r="J92" s="40"/>
      <c r="K92" s="40"/>
      <c r="L92" s="44"/>
    </row>
    <row r="93" s="1" customFormat="1" ht="6.96" customHeight="1"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44"/>
    </row>
    <row r="94" s="1" customFormat="1" ht="12" customHeight="1">
      <c r="B94" s="39"/>
      <c r="C94" s="33" t="s">
        <v>21</v>
      </c>
      <c r="D94" s="40"/>
      <c r="E94" s="40"/>
      <c r="F94" s="28" t="str">
        <f>F16</f>
        <v xml:space="preserve"> </v>
      </c>
      <c r="G94" s="40"/>
      <c r="H94" s="40"/>
      <c r="I94" s="146" t="s">
        <v>23</v>
      </c>
      <c r="J94" s="68" t="str">
        <f>IF(J16="","",J16)</f>
        <v>25. 10. 2018</v>
      </c>
      <c r="K94" s="40"/>
      <c r="L94" s="44"/>
    </row>
    <row r="95" s="1" customFormat="1" ht="6.96" customHeight="1"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44"/>
    </row>
    <row r="96" s="1" customFormat="1" ht="13.65" customHeight="1">
      <c r="B96" s="39"/>
      <c r="C96" s="33" t="s">
        <v>25</v>
      </c>
      <c r="D96" s="40"/>
      <c r="E96" s="40"/>
      <c r="F96" s="28" t="str">
        <f>E19</f>
        <v>PREdistribuce, a.s.</v>
      </c>
      <c r="G96" s="40"/>
      <c r="H96" s="40"/>
      <c r="I96" s="146" t="s">
        <v>33</v>
      </c>
      <c r="J96" s="37" t="str">
        <f>E25</f>
        <v>ELEKTROŠTIKA, s.r.o.</v>
      </c>
      <c r="K96" s="40"/>
      <c r="L96" s="44"/>
    </row>
    <row r="97" s="1" customFormat="1" ht="13.65" customHeight="1">
      <c r="B97" s="39"/>
      <c r="C97" s="33" t="s">
        <v>31</v>
      </c>
      <c r="D97" s="40"/>
      <c r="E97" s="40"/>
      <c r="F97" s="28" t="str">
        <f>IF(E22="","",E22)</f>
        <v>Vyplň údaj</v>
      </c>
      <c r="G97" s="40"/>
      <c r="H97" s="40"/>
      <c r="I97" s="146" t="s">
        <v>38</v>
      </c>
      <c r="J97" s="37" t="str">
        <f>E28</f>
        <v xml:space="preserve"> </v>
      </c>
      <c r="K97" s="40"/>
      <c r="L97" s="44"/>
    </row>
    <row r="98" s="1" customFormat="1" ht="10.32" customHeight="1">
      <c r="B98" s="39"/>
      <c r="C98" s="40"/>
      <c r="D98" s="40"/>
      <c r="E98" s="40"/>
      <c r="F98" s="40"/>
      <c r="G98" s="40"/>
      <c r="H98" s="40"/>
      <c r="I98" s="144"/>
      <c r="J98" s="40"/>
      <c r="K98" s="40"/>
      <c r="L98" s="44"/>
    </row>
    <row r="99" s="10" customFormat="1" ht="29.28" customHeight="1">
      <c r="B99" s="191"/>
      <c r="C99" s="192" t="s">
        <v>180</v>
      </c>
      <c r="D99" s="193" t="s">
        <v>61</v>
      </c>
      <c r="E99" s="193" t="s">
        <v>57</v>
      </c>
      <c r="F99" s="193" t="s">
        <v>58</v>
      </c>
      <c r="G99" s="193" t="s">
        <v>181</v>
      </c>
      <c r="H99" s="193" t="s">
        <v>182</v>
      </c>
      <c r="I99" s="194" t="s">
        <v>183</v>
      </c>
      <c r="J99" s="193" t="s">
        <v>172</v>
      </c>
      <c r="K99" s="195" t="s">
        <v>184</v>
      </c>
      <c r="L99" s="196"/>
      <c r="M99" s="88" t="s">
        <v>19</v>
      </c>
      <c r="N99" s="89" t="s">
        <v>46</v>
      </c>
      <c r="O99" s="89" t="s">
        <v>185</v>
      </c>
      <c r="P99" s="89" t="s">
        <v>186</v>
      </c>
      <c r="Q99" s="89" t="s">
        <v>187</v>
      </c>
      <c r="R99" s="89" t="s">
        <v>188</v>
      </c>
      <c r="S99" s="89" t="s">
        <v>189</v>
      </c>
      <c r="T99" s="90" t="s">
        <v>190</v>
      </c>
    </row>
    <row r="100" s="1" customFormat="1" ht="22.8" customHeight="1">
      <c r="B100" s="39"/>
      <c r="C100" s="95" t="s">
        <v>191</v>
      </c>
      <c r="D100" s="40"/>
      <c r="E100" s="40"/>
      <c r="F100" s="40"/>
      <c r="G100" s="40"/>
      <c r="H100" s="40"/>
      <c r="I100" s="144"/>
      <c r="J100" s="197">
        <f>BK100</f>
        <v>0</v>
      </c>
      <c r="K100" s="40"/>
      <c r="L100" s="44"/>
      <c r="M100" s="91"/>
      <c r="N100" s="92"/>
      <c r="O100" s="92"/>
      <c r="P100" s="198">
        <f>P101+P174</f>
        <v>0</v>
      </c>
      <c r="Q100" s="92"/>
      <c r="R100" s="198">
        <f>R101+R174</f>
        <v>3.6272047999999999</v>
      </c>
      <c r="S100" s="92"/>
      <c r="T100" s="199">
        <f>T101+T174</f>
        <v>7.9269999999999996</v>
      </c>
      <c r="AT100" s="18" t="s">
        <v>75</v>
      </c>
      <c r="AU100" s="18" t="s">
        <v>173</v>
      </c>
      <c r="BK100" s="200">
        <f>BK101+BK174</f>
        <v>0</v>
      </c>
    </row>
    <row r="101" s="11" customFormat="1" ht="25.92" customHeight="1">
      <c r="B101" s="201"/>
      <c r="C101" s="202"/>
      <c r="D101" s="203" t="s">
        <v>75</v>
      </c>
      <c r="E101" s="204" t="s">
        <v>497</v>
      </c>
      <c r="F101" s="204" t="s">
        <v>2709</v>
      </c>
      <c r="G101" s="202"/>
      <c r="H101" s="202"/>
      <c r="I101" s="205"/>
      <c r="J101" s="206">
        <f>BK101</f>
        <v>0</v>
      </c>
      <c r="K101" s="202"/>
      <c r="L101" s="207"/>
      <c r="M101" s="208"/>
      <c r="N101" s="209"/>
      <c r="O101" s="209"/>
      <c r="P101" s="210">
        <f>P102+P131+P136</f>
        <v>0</v>
      </c>
      <c r="Q101" s="209"/>
      <c r="R101" s="210">
        <f>R102+R131+R136</f>
        <v>3.6272047999999999</v>
      </c>
      <c r="S101" s="209"/>
      <c r="T101" s="211">
        <f>T102+T131+T136</f>
        <v>7.9269999999999996</v>
      </c>
      <c r="AR101" s="212" t="s">
        <v>121</v>
      </c>
      <c r="AT101" s="213" t="s">
        <v>75</v>
      </c>
      <c r="AU101" s="213" t="s">
        <v>76</v>
      </c>
      <c r="AY101" s="212" t="s">
        <v>195</v>
      </c>
      <c r="BK101" s="214">
        <f>BK102+BK131+BK136</f>
        <v>0</v>
      </c>
    </row>
    <row r="102" s="11" customFormat="1" ht="22.8" customHeight="1">
      <c r="B102" s="201"/>
      <c r="C102" s="202"/>
      <c r="D102" s="203" t="s">
        <v>75</v>
      </c>
      <c r="E102" s="215" t="s">
        <v>2710</v>
      </c>
      <c r="F102" s="215" t="s">
        <v>2711</v>
      </c>
      <c r="G102" s="202"/>
      <c r="H102" s="202"/>
      <c r="I102" s="205"/>
      <c r="J102" s="216">
        <f>BK102</f>
        <v>0</v>
      </c>
      <c r="K102" s="202"/>
      <c r="L102" s="207"/>
      <c r="M102" s="208"/>
      <c r="N102" s="209"/>
      <c r="O102" s="209"/>
      <c r="P102" s="210">
        <f>SUM(P103:P130)</f>
        <v>0</v>
      </c>
      <c r="Q102" s="209"/>
      <c r="R102" s="210">
        <f>SUM(R103:R130)</f>
        <v>0</v>
      </c>
      <c r="S102" s="209"/>
      <c r="T102" s="211">
        <f>SUM(T103:T130)</f>
        <v>0</v>
      </c>
      <c r="AR102" s="212" t="s">
        <v>121</v>
      </c>
      <c r="AT102" s="213" t="s">
        <v>75</v>
      </c>
      <c r="AU102" s="213" t="s">
        <v>84</v>
      </c>
      <c r="AY102" s="212" t="s">
        <v>195</v>
      </c>
      <c r="BK102" s="214">
        <f>SUM(BK103:BK130)</f>
        <v>0</v>
      </c>
    </row>
    <row r="103" s="1" customFormat="1" ht="16.5" customHeight="1">
      <c r="B103" s="39"/>
      <c r="C103" s="270" t="s">
        <v>84</v>
      </c>
      <c r="D103" s="270" t="s">
        <v>497</v>
      </c>
      <c r="E103" s="271" t="s">
        <v>2712</v>
      </c>
      <c r="F103" s="272" t="s">
        <v>2713</v>
      </c>
      <c r="G103" s="273" t="s">
        <v>2714</v>
      </c>
      <c r="H103" s="274">
        <v>1</v>
      </c>
      <c r="I103" s="275"/>
      <c r="J103" s="276">
        <f>ROUND(I103*H103,2)</f>
        <v>0</v>
      </c>
      <c r="K103" s="272" t="s">
        <v>2715</v>
      </c>
      <c r="L103" s="277"/>
      <c r="M103" s="278" t="s">
        <v>19</v>
      </c>
      <c r="N103" s="279" t="s">
        <v>47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2716</v>
      </c>
      <c r="AT103" s="18" t="s">
        <v>497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2716</v>
      </c>
      <c r="BM103" s="18" t="s">
        <v>2717</v>
      </c>
    </row>
    <row r="104" s="1" customFormat="1">
      <c r="B104" s="39"/>
      <c r="C104" s="40"/>
      <c r="D104" s="229" t="s">
        <v>204</v>
      </c>
      <c r="E104" s="40"/>
      <c r="F104" s="230" t="s">
        <v>2713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" customFormat="1" ht="16.5" customHeight="1">
      <c r="B105" s="39"/>
      <c r="C105" s="270" t="s">
        <v>86</v>
      </c>
      <c r="D105" s="270" t="s">
        <v>497</v>
      </c>
      <c r="E105" s="271" t="s">
        <v>2718</v>
      </c>
      <c r="F105" s="272" t="s">
        <v>2719</v>
      </c>
      <c r="G105" s="273" t="s">
        <v>2714</v>
      </c>
      <c r="H105" s="274">
        <v>2</v>
      </c>
      <c r="I105" s="275"/>
      <c r="J105" s="276">
        <f>ROUND(I105*H105,2)</f>
        <v>0</v>
      </c>
      <c r="K105" s="272" t="s">
        <v>2715</v>
      </c>
      <c r="L105" s="277"/>
      <c r="M105" s="278" t="s">
        <v>19</v>
      </c>
      <c r="N105" s="279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2716</v>
      </c>
      <c r="AT105" s="18" t="s">
        <v>497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2716</v>
      </c>
      <c r="BM105" s="18" t="s">
        <v>2720</v>
      </c>
    </row>
    <row r="106" s="1" customFormat="1">
      <c r="B106" s="39"/>
      <c r="C106" s="40"/>
      <c r="D106" s="229" t="s">
        <v>204</v>
      </c>
      <c r="E106" s="40"/>
      <c r="F106" s="230" t="s">
        <v>2719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" customFormat="1" ht="16.5" customHeight="1">
      <c r="B107" s="39"/>
      <c r="C107" s="270" t="s">
        <v>121</v>
      </c>
      <c r="D107" s="270" t="s">
        <v>497</v>
      </c>
      <c r="E107" s="271" t="s">
        <v>2721</v>
      </c>
      <c r="F107" s="272" t="s">
        <v>2722</v>
      </c>
      <c r="G107" s="273" t="s">
        <v>2248</v>
      </c>
      <c r="H107" s="274">
        <v>2</v>
      </c>
      <c r="I107" s="275"/>
      <c r="J107" s="276">
        <f>ROUND(I107*H107,2)</f>
        <v>0</v>
      </c>
      <c r="K107" s="272" t="s">
        <v>2715</v>
      </c>
      <c r="L107" s="277"/>
      <c r="M107" s="278" t="s">
        <v>19</v>
      </c>
      <c r="N107" s="279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2716</v>
      </c>
      <c r="AT107" s="18" t="s">
        <v>497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2716</v>
      </c>
      <c r="BM107" s="18" t="s">
        <v>2723</v>
      </c>
    </row>
    <row r="108" s="1" customFormat="1">
      <c r="B108" s="39"/>
      <c r="C108" s="40"/>
      <c r="D108" s="229" t="s">
        <v>204</v>
      </c>
      <c r="E108" s="40"/>
      <c r="F108" s="230" t="s">
        <v>2722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" customFormat="1" ht="16.5" customHeight="1">
      <c r="B109" s="39"/>
      <c r="C109" s="270" t="s">
        <v>213</v>
      </c>
      <c r="D109" s="270" t="s">
        <v>497</v>
      </c>
      <c r="E109" s="271" t="s">
        <v>2724</v>
      </c>
      <c r="F109" s="272" t="s">
        <v>2725</v>
      </c>
      <c r="G109" s="273" t="s">
        <v>2248</v>
      </c>
      <c r="H109" s="274">
        <v>2</v>
      </c>
      <c r="I109" s="275"/>
      <c r="J109" s="276">
        <f>ROUND(I109*H109,2)</f>
        <v>0</v>
      </c>
      <c r="K109" s="272" t="s">
        <v>2715</v>
      </c>
      <c r="L109" s="277"/>
      <c r="M109" s="278" t="s">
        <v>19</v>
      </c>
      <c r="N109" s="279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2716</v>
      </c>
      <c r="AT109" s="18" t="s">
        <v>497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2716</v>
      </c>
      <c r="BM109" s="18" t="s">
        <v>2726</v>
      </c>
    </row>
    <row r="110" s="1" customFormat="1">
      <c r="B110" s="39"/>
      <c r="C110" s="40"/>
      <c r="D110" s="229" t="s">
        <v>204</v>
      </c>
      <c r="E110" s="40"/>
      <c r="F110" s="230" t="s">
        <v>2725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" customFormat="1" ht="16.5" customHeight="1">
      <c r="B111" s="39"/>
      <c r="C111" s="270" t="s">
        <v>194</v>
      </c>
      <c r="D111" s="270" t="s">
        <v>497</v>
      </c>
      <c r="E111" s="271" t="s">
        <v>2727</v>
      </c>
      <c r="F111" s="272" t="s">
        <v>2728</v>
      </c>
      <c r="G111" s="273" t="s">
        <v>2248</v>
      </c>
      <c r="H111" s="274">
        <v>2</v>
      </c>
      <c r="I111" s="275"/>
      <c r="J111" s="276">
        <f>ROUND(I111*H111,2)</f>
        <v>0</v>
      </c>
      <c r="K111" s="272" t="s">
        <v>2715</v>
      </c>
      <c r="L111" s="277"/>
      <c r="M111" s="278" t="s">
        <v>19</v>
      </c>
      <c r="N111" s="279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229</v>
      </c>
      <c r="AT111" s="18" t="s">
        <v>497</v>
      </c>
      <c r="AU111" s="18" t="s">
        <v>86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213</v>
      </c>
      <c r="BM111" s="18" t="s">
        <v>2729</v>
      </c>
    </row>
    <row r="112" s="1" customFormat="1">
      <c r="B112" s="39"/>
      <c r="C112" s="40"/>
      <c r="D112" s="229" t="s">
        <v>204</v>
      </c>
      <c r="E112" s="40"/>
      <c r="F112" s="230" t="s">
        <v>2728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86</v>
      </c>
    </row>
    <row r="113" s="1" customFormat="1" ht="16.5" customHeight="1">
      <c r="B113" s="39"/>
      <c r="C113" s="270" t="s">
        <v>220</v>
      </c>
      <c r="D113" s="270" t="s">
        <v>497</v>
      </c>
      <c r="E113" s="271" t="s">
        <v>2730</v>
      </c>
      <c r="F113" s="272" t="s">
        <v>2731</v>
      </c>
      <c r="G113" s="273" t="s">
        <v>2248</v>
      </c>
      <c r="H113" s="274">
        <v>12</v>
      </c>
      <c r="I113" s="275"/>
      <c r="J113" s="276">
        <f>ROUND(I113*H113,2)</f>
        <v>0</v>
      </c>
      <c r="K113" s="272" t="s">
        <v>2715</v>
      </c>
      <c r="L113" s="277"/>
      <c r="M113" s="278" t="s">
        <v>19</v>
      </c>
      <c r="N113" s="279" t="s">
        <v>47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229</v>
      </c>
      <c r="AT113" s="18" t="s">
        <v>497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213</v>
      </c>
      <c r="BM113" s="18" t="s">
        <v>2732</v>
      </c>
    </row>
    <row r="114" s="1" customFormat="1">
      <c r="B114" s="39"/>
      <c r="C114" s="40"/>
      <c r="D114" s="229" t="s">
        <v>204</v>
      </c>
      <c r="E114" s="40"/>
      <c r="F114" s="230" t="s">
        <v>2731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" customFormat="1" ht="16.5" customHeight="1">
      <c r="B115" s="39"/>
      <c r="C115" s="217" t="s">
        <v>225</v>
      </c>
      <c r="D115" s="217" t="s">
        <v>198</v>
      </c>
      <c r="E115" s="218" t="s">
        <v>2733</v>
      </c>
      <c r="F115" s="219" t="s">
        <v>2734</v>
      </c>
      <c r="G115" s="220" t="s">
        <v>223</v>
      </c>
      <c r="H115" s="221">
        <v>12</v>
      </c>
      <c r="I115" s="222"/>
      <c r="J115" s="223">
        <f>ROUND(I115*H115,2)</f>
        <v>0</v>
      </c>
      <c r="K115" s="219" t="s">
        <v>2715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780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780</v>
      </c>
      <c r="BM115" s="18" t="s">
        <v>2735</v>
      </c>
    </row>
    <row r="116" s="1" customFormat="1">
      <c r="B116" s="39"/>
      <c r="C116" s="40"/>
      <c r="D116" s="229" t="s">
        <v>204</v>
      </c>
      <c r="E116" s="40"/>
      <c r="F116" s="230" t="s">
        <v>2736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" customFormat="1" ht="22.5" customHeight="1">
      <c r="B117" s="39"/>
      <c r="C117" s="217" t="s">
        <v>229</v>
      </c>
      <c r="D117" s="217" t="s">
        <v>198</v>
      </c>
      <c r="E117" s="218" t="s">
        <v>2737</v>
      </c>
      <c r="F117" s="219" t="s">
        <v>2738</v>
      </c>
      <c r="G117" s="220" t="s">
        <v>223</v>
      </c>
      <c r="H117" s="221">
        <v>1</v>
      </c>
      <c r="I117" s="222"/>
      <c r="J117" s="223">
        <f>ROUND(I117*H117,2)</f>
        <v>0</v>
      </c>
      <c r="K117" s="219" t="s">
        <v>2715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780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780</v>
      </c>
      <c r="BM117" s="18" t="s">
        <v>2739</v>
      </c>
    </row>
    <row r="118" s="1" customFormat="1">
      <c r="B118" s="39"/>
      <c r="C118" s="40"/>
      <c r="D118" s="229" t="s">
        <v>204</v>
      </c>
      <c r="E118" s="40"/>
      <c r="F118" s="230" t="s">
        <v>2740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" customFormat="1" ht="16.5" customHeight="1">
      <c r="B119" s="39"/>
      <c r="C119" s="217" t="s">
        <v>235</v>
      </c>
      <c r="D119" s="217" t="s">
        <v>198</v>
      </c>
      <c r="E119" s="218" t="s">
        <v>2741</v>
      </c>
      <c r="F119" s="219" t="s">
        <v>2742</v>
      </c>
      <c r="G119" s="220" t="s">
        <v>312</v>
      </c>
      <c r="H119" s="221">
        <v>255</v>
      </c>
      <c r="I119" s="222"/>
      <c r="J119" s="223">
        <f>ROUND(I119*H119,2)</f>
        <v>0</v>
      </c>
      <c r="K119" s="219" t="s">
        <v>2715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780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780</v>
      </c>
      <c r="BM119" s="18" t="s">
        <v>2743</v>
      </c>
    </row>
    <row r="120" s="1" customFormat="1">
      <c r="B120" s="39"/>
      <c r="C120" s="40"/>
      <c r="D120" s="229" t="s">
        <v>204</v>
      </c>
      <c r="E120" s="40"/>
      <c r="F120" s="230" t="s">
        <v>2744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" customFormat="1" ht="16.5" customHeight="1">
      <c r="B121" s="39"/>
      <c r="C121" s="270" t="s">
        <v>239</v>
      </c>
      <c r="D121" s="270" t="s">
        <v>497</v>
      </c>
      <c r="E121" s="271" t="s">
        <v>2745</v>
      </c>
      <c r="F121" s="272" t="s">
        <v>2746</v>
      </c>
      <c r="G121" s="273" t="s">
        <v>312</v>
      </c>
      <c r="H121" s="274">
        <v>255</v>
      </c>
      <c r="I121" s="275"/>
      <c r="J121" s="276">
        <f>ROUND(I121*H121,2)</f>
        <v>0</v>
      </c>
      <c r="K121" s="272" t="s">
        <v>2715</v>
      </c>
      <c r="L121" s="277"/>
      <c r="M121" s="278" t="s">
        <v>19</v>
      </c>
      <c r="N121" s="279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2716</v>
      </c>
      <c r="AT121" s="18" t="s">
        <v>497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2716</v>
      </c>
      <c r="BM121" s="18" t="s">
        <v>2747</v>
      </c>
    </row>
    <row r="122" s="1" customFormat="1">
      <c r="B122" s="39"/>
      <c r="C122" s="40"/>
      <c r="D122" s="229" t="s">
        <v>204</v>
      </c>
      <c r="E122" s="40"/>
      <c r="F122" s="230" t="s">
        <v>2746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" customFormat="1" ht="16.5" customHeight="1">
      <c r="B123" s="39"/>
      <c r="C123" s="270" t="s">
        <v>243</v>
      </c>
      <c r="D123" s="270" t="s">
        <v>497</v>
      </c>
      <c r="E123" s="271" t="s">
        <v>2748</v>
      </c>
      <c r="F123" s="272" t="s">
        <v>2749</v>
      </c>
      <c r="G123" s="273" t="s">
        <v>2248</v>
      </c>
      <c r="H123" s="274">
        <v>6</v>
      </c>
      <c r="I123" s="275"/>
      <c r="J123" s="276">
        <f>ROUND(I123*H123,2)</f>
        <v>0</v>
      </c>
      <c r="K123" s="272" t="s">
        <v>2715</v>
      </c>
      <c r="L123" s="277"/>
      <c r="M123" s="278" t="s">
        <v>19</v>
      </c>
      <c r="N123" s="279" t="s">
        <v>47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2716</v>
      </c>
      <c r="AT123" s="18" t="s">
        <v>497</v>
      </c>
      <c r="AU123" s="18" t="s">
        <v>86</v>
      </c>
      <c r="AY123" s="18" t="s">
        <v>195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84</v>
      </c>
      <c r="BK123" s="228">
        <f>ROUND(I123*H123,2)</f>
        <v>0</v>
      </c>
      <c r="BL123" s="18" t="s">
        <v>2716</v>
      </c>
      <c r="BM123" s="18" t="s">
        <v>2750</v>
      </c>
    </row>
    <row r="124" s="1" customFormat="1">
      <c r="B124" s="39"/>
      <c r="C124" s="40"/>
      <c r="D124" s="229" t="s">
        <v>204</v>
      </c>
      <c r="E124" s="40"/>
      <c r="F124" s="230" t="s">
        <v>2749</v>
      </c>
      <c r="G124" s="40"/>
      <c r="H124" s="40"/>
      <c r="I124" s="144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204</v>
      </c>
      <c r="AU124" s="18" t="s">
        <v>86</v>
      </c>
    </row>
    <row r="125" s="1" customFormat="1" ht="16.5" customHeight="1">
      <c r="B125" s="39"/>
      <c r="C125" s="217" t="s">
        <v>249</v>
      </c>
      <c r="D125" s="217" t="s">
        <v>198</v>
      </c>
      <c r="E125" s="218" t="s">
        <v>2751</v>
      </c>
      <c r="F125" s="219" t="s">
        <v>2752</v>
      </c>
      <c r="G125" s="220" t="s">
        <v>223</v>
      </c>
      <c r="H125" s="221">
        <v>81</v>
      </c>
      <c r="I125" s="222"/>
      <c r="J125" s="223">
        <f>ROUND(I125*H125,2)</f>
        <v>0</v>
      </c>
      <c r="K125" s="219" t="s">
        <v>2715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780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780</v>
      </c>
      <c r="BM125" s="18" t="s">
        <v>2753</v>
      </c>
    </row>
    <row r="126" s="1" customFormat="1">
      <c r="B126" s="39"/>
      <c r="C126" s="40"/>
      <c r="D126" s="229" t="s">
        <v>204</v>
      </c>
      <c r="E126" s="40"/>
      <c r="F126" s="230" t="s">
        <v>2754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" customFormat="1" ht="16.5" customHeight="1">
      <c r="B127" s="39"/>
      <c r="C127" s="270" t="s">
        <v>253</v>
      </c>
      <c r="D127" s="270" t="s">
        <v>497</v>
      </c>
      <c r="E127" s="271" t="s">
        <v>2755</v>
      </c>
      <c r="F127" s="272" t="s">
        <v>2756</v>
      </c>
      <c r="G127" s="273" t="s">
        <v>2248</v>
      </c>
      <c r="H127" s="274">
        <v>81</v>
      </c>
      <c r="I127" s="275"/>
      <c r="J127" s="276">
        <f>ROUND(I127*H127,2)</f>
        <v>0</v>
      </c>
      <c r="K127" s="272" t="s">
        <v>2715</v>
      </c>
      <c r="L127" s="277"/>
      <c r="M127" s="278" t="s">
        <v>19</v>
      </c>
      <c r="N127" s="279" t="s">
        <v>47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2716</v>
      </c>
      <c r="AT127" s="18" t="s">
        <v>497</v>
      </c>
      <c r="AU127" s="18" t="s">
        <v>86</v>
      </c>
      <c r="AY127" s="18" t="s">
        <v>195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84</v>
      </c>
      <c r="BK127" s="228">
        <f>ROUND(I127*H127,2)</f>
        <v>0</v>
      </c>
      <c r="BL127" s="18" t="s">
        <v>2716</v>
      </c>
      <c r="BM127" s="18" t="s">
        <v>2757</v>
      </c>
    </row>
    <row r="128" s="1" customFormat="1">
      <c r="B128" s="39"/>
      <c r="C128" s="40"/>
      <c r="D128" s="229" t="s">
        <v>204</v>
      </c>
      <c r="E128" s="40"/>
      <c r="F128" s="230" t="s">
        <v>2756</v>
      </c>
      <c r="G128" s="40"/>
      <c r="H128" s="40"/>
      <c r="I128" s="144"/>
      <c r="J128" s="40"/>
      <c r="K128" s="40"/>
      <c r="L128" s="44"/>
      <c r="M128" s="231"/>
      <c r="N128" s="80"/>
      <c r="O128" s="80"/>
      <c r="P128" s="80"/>
      <c r="Q128" s="80"/>
      <c r="R128" s="80"/>
      <c r="S128" s="80"/>
      <c r="T128" s="81"/>
      <c r="AT128" s="18" t="s">
        <v>204</v>
      </c>
      <c r="AU128" s="18" t="s">
        <v>86</v>
      </c>
    </row>
    <row r="129" s="1" customFormat="1" ht="16.5" customHeight="1">
      <c r="B129" s="39"/>
      <c r="C129" s="217" t="s">
        <v>257</v>
      </c>
      <c r="D129" s="217" t="s">
        <v>198</v>
      </c>
      <c r="E129" s="218" t="s">
        <v>2758</v>
      </c>
      <c r="F129" s="219" t="s">
        <v>2759</v>
      </c>
      <c r="G129" s="220" t="s">
        <v>223</v>
      </c>
      <c r="H129" s="221">
        <v>2</v>
      </c>
      <c r="I129" s="222"/>
      <c r="J129" s="223">
        <f>ROUND(I129*H129,2)</f>
        <v>0</v>
      </c>
      <c r="K129" s="219" t="s">
        <v>2715</v>
      </c>
      <c r="L129" s="44"/>
      <c r="M129" s="224" t="s">
        <v>19</v>
      </c>
      <c r="N129" s="225" t="s">
        <v>47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780</v>
      </c>
      <c r="AT129" s="18" t="s">
        <v>198</v>
      </c>
      <c r="AU129" s="18" t="s">
        <v>86</v>
      </c>
      <c r="AY129" s="18" t="s">
        <v>195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84</v>
      </c>
      <c r="BK129" s="228">
        <f>ROUND(I129*H129,2)</f>
        <v>0</v>
      </c>
      <c r="BL129" s="18" t="s">
        <v>780</v>
      </c>
      <c r="BM129" s="18" t="s">
        <v>2760</v>
      </c>
    </row>
    <row r="130" s="1" customFormat="1">
      <c r="B130" s="39"/>
      <c r="C130" s="40"/>
      <c r="D130" s="229" t="s">
        <v>204</v>
      </c>
      <c r="E130" s="40"/>
      <c r="F130" s="230" t="s">
        <v>2761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204</v>
      </c>
      <c r="AU130" s="18" t="s">
        <v>86</v>
      </c>
    </row>
    <row r="131" s="11" customFormat="1" ht="22.8" customHeight="1">
      <c r="B131" s="201"/>
      <c r="C131" s="202"/>
      <c r="D131" s="203" t="s">
        <v>75</v>
      </c>
      <c r="E131" s="215" t="s">
        <v>2762</v>
      </c>
      <c r="F131" s="215" t="s">
        <v>2763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SUM(P132:P135)</f>
        <v>0</v>
      </c>
      <c r="Q131" s="209"/>
      <c r="R131" s="210">
        <f>SUM(R132:R135)</f>
        <v>0</v>
      </c>
      <c r="S131" s="209"/>
      <c r="T131" s="211">
        <f>SUM(T132:T135)</f>
        <v>0</v>
      </c>
      <c r="AR131" s="212" t="s">
        <v>121</v>
      </c>
      <c r="AT131" s="213" t="s">
        <v>75</v>
      </c>
      <c r="AU131" s="213" t="s">
        <v>84</v>
      </c>
      <c r="AY131" s="212" t="s">
        <v>195</v>
      </c>
      <c r="BK131" s="214">
        <f>SUM(BK132:BK135)</f>
        <v>0</v>
      </c>
    </row>
    <row r="132" s="1" customFormat="1" ht="22.5" customHeight="1">
      <c r="B132" s="39"/>
      <c r="C132" s="217" t="s">
        <v>8</v>
      </c>
      <c r="D132" s="217" t="s">
        <v>198</v>
      </c>
      <c r="E132" s="218" t="s">
        <v>2764</v>
      </c>
      <c r="F132" s="219" t="s">
        <v>2765</v>
      </c>
      <c r="G132" s="220" t="s">
        <v>223</v>
      </c>
      <c r="H132" s="221">
        <v>2</v>
      </c>
      <c r="I132" s="222"/>
      <c r="J132" s="223">
        <f>ROUND(I132*H132,2)</f>
        <v>0</v>
      </c>
      <c r="K132" s="219" t="s">
        <v>2715</v>
      </c>
      <c r="L132" s="44"/>
      <c r="M132" s="224" t="s">
        <v>19</v>
      </c>
      <c r="N132" s="225" t="s">
        <v>47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780</v>
      </c>
      <c r="AT132" s="18" t="s">
        <v>198</v>
      </c>
      <c r="AU132" s="18" t="s">
        <v>86</v>
      </c>
      <c r="AY132" s="18" t="s">
        <v>195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84</v>
      </c>
      <c r="BK132" s="228">
        <f>ROUND(I132*H132,2)</f>
        <v>0</v>
      </c>
      <c r="BL132" s="18" t="s">
        <v>780</v>
      </c>
      <c r="BM132" s="18" t="s">
        <v>2766</v>
      </c>
    </row>
    <row r="133" s="1" customFormat="1">
      <c r="B133" s="39"/>
      <c r="C133" s="40"/>
      <c r="D133" s="229" t="s">
        <v>204</v>
      </c>
      <c r="E133" s="40"/>
      <c r="F133" s="230" t="s">
        <v>2767</v>
      </c>
      <c r="G133" s="40"/>
      <c r="H133" s="40"/>
      <c r="I133" s="144"/>
      <c r="J133" s="40"/>
      <c r="K133" s="40"/>
      <c r="L133" s="44"/>
      <c r="M133" s="231"/>
      <c r="N133" s="80"/>
      <c r="O133" s="80"/>
      <c r="P133" s="80"/>
      <c r="Q133" s="80"/>
      <c r="R133" s="80"/>
      <c r="S133" s="80"/>
      <c r="T133" s="81"/>
      <c r="AT133" s="18" t="s">
        <v>204</v>
      </c>
      <c r="AU133" s="18" t="s">
        <v>86</v>
      </c>
    </row>
    <row r="134" s="1" customFormat="1" ht="16.5" customHeight="1">
      <c r="B134" s="39"/>
      <c r="C134" s="270" t="s">
        <v>267</v>
      </c>
      <c r="D134" s="270" t="s">
        <v>497</v>
      </c>
      <c r="E134" s="271" t="s">
        <v>2768</v>
      </c>
      <c r="F134" s="272" t="s">
        <v>2769</v>
      </c>
      <c r="G134" s="273" t="s">
        <v>2248</v>
      </c>
      <c r="H134" s="274">
        <v>2</v>
      </c>
      <c r="I134" s="275"/>
      <c r="J134" s="276">
        <f>ROUND(I134*H134,2)</f>
        <v>0</v>
      </c>
      <c r="K134" s="272" t="s">
        <v>2715</v>
      </c>
      <c r="L134" s="277"/>
      <c r="M134" s="278" t="s">
        <v>19</v>
      </c>
      <c r="N134" s="279" t="s">
        <v>47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2716</v>
      </c>
      <c r="AT134" s="18" t="s">
        <v>497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2716</v>
      </c>
      <c r="BM134" s="18" t="s">
        <v>2770</v>
      </c>
    </row>
    <row r="135" s="1" customFormat="1">
      <c r="B135" s="39"/>
      <c r="C135" s="40"/>
      <c r="D135" s="229" t="s">
        <v>204</v>
      </c>
      <c r="E135" s="40"/>
      <c r="F135" s="230" t="s">
        <v>2769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1" customFormat="1" ht="22.8" customHeight="1">
      <c r="B136" s="201"/>
      <c r="C136" s="202"/>
      <c r="D136" s="203" t="s">
        <v>75</v>
      </c>
      <c r="E136" s="215" t="s">
        <v>2771</v>
      </c>
      <c r="F136" s="215" t="s">
        <v>2772</v>
      </c>
      <c r="G136" s="202"/>
      <c r="H136" s="202"/>
      <c r="I136" s="205"/>
      <c r="J136" s="216">
        <f>BK136</f>
        <v>0</v>
      </c>
      <c r="K136" s="202"/>
      <c r="L136" s="207"/>
      <c r="M136" s="208"/>
      <c r="N136" s="209"/>
      <c r="O136" s="209"/>
      <c r="P136" s="210">
        <f>P137+P147+P156+P167</f>
        <v>0</v>
      </c>
      <c r="Q136" s="209"/>
      <c r="R136" s="210">
        <f>R137+R147+R156+R167</f>
        <v>3.6272047999999999</v>
      </c>
      <c r="S136" s="209"/>
      <c r="T136" s="211">
        <f>T137+T147+T156+T167</f>
        <v>7.9269999999999996</v>
      </c>
      <c r="AR136" s="212" t="s">
        <v>121</v>
      </c>
      <c r="AT136" s="213" t="s">
        <v>75</v>
      </c>
      <c r="AU136" s="213" t="s">
        <v>84</v>
      </c>
      <c r="AY136" s="212" t="s">
        <v>195</v>
      </c>
      <c r="BK136" s="214">
        <f>BK137+BK147+BK156+BK167</f>
        <v>0</v>
      </c>
    </row>
    <row r="137" s="11" customFormat="1" ht="20.88" customHeight="1">
      <c r="B137" s="201"/>
      <c r="C137" s="202"/>
      <c r="D137" s="203" t="s">
        <v>75</v>
      </c>
      <c r="E137" s="215" t="s">
        <v>2773</v>
      </c>
      <c r="F137" s="215" t="s">
        <v>2774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SUM(P138:P146)</f>
        <v>0</v>
      </c>
      <c r="Q137" s="209"/>
      <c r="R137" s="210">
        <f>SUM(R138:R146)</f>
        <v>0</v>
      </c>
      <c r="S137" s="209"/>
      <c r="T137" s="211">
        <f>SUM(T138:T146)</f>
        <v>1.0249999999999999</v>
      </c>
      <c r="AR137" s="212" t="s">
        <v>121</v>
      </c>
      <c r="AT137" s="213" t="s">
        <v>75</v>
      </c>
      <c r="AU137" s="213" t="s">
        <v>86</v>
      </c>
      <c r="AY137" s="212" t="s">
        <v>195</v>
      </c>
      <c r="BK137" s="214">
        <f>SUM(BK138:BK146)</f>
        <v>0</v>
      </c>
    </row>
    <row r="138" s="1" customFormat="1" ht="16.5" customHeight="1">
      <c r="B138" s="39"/>
      <c r="C138" s="217" t="s">
        <v>366</v>
      </c>
      <c r="D138" s="217" t="s">
        <v>198</v>
      </c>
      <c r="E138" s="218" t="s">
        <v>2775</v>
      </c>
      <c r="F138" s="219" t="s">
        <v>2776</v>
      </c>
      <c r="G138" s="220" t="s">
        <v>289</v>
      </c>
      <c r="H138" s="221">
        <v>7.9269999999999996</v>
      </c>
      <c r="I138" s="222"/>
      <c r="J138" s="223">
        <f>ROUND(I138*H138,2)</f>
        <v>0</v>
      </c>
      <c r="K138" s="219" t="s">
        <v>2715</v>
      </c>
      <c r="L138" s="44"/>
      <c r="M138" s="224" t="s">
        <v>19</v>
      </c>
      <c r="N138" s="225" t="s">
        <v>47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780</v>
      </c>
      <c r="AT138" s="18" t="s">
        <v>198</v>
      </c>
      <c r="AU138" s="18" t="s">
        <v>121</v>
      </c>
      <c r="AY138" s="18" t="s">
        <v>195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84</v>
      </c>
      <c r="BK138" s="228">
        <f>ROUND(I138*H138,2)</f>
        <v>0</v>
      </c>
      <c r="BL138" s="18" t="s">
        <v>780</v>
      </c>
      <c r="BM138" s="18" t="s">
        <v>2777</v>
      </c>
    </row>
    <row r="139" s="1" customFormat="1">
      <c r="B139" s="39"/>
      <c r="C139" s="40"/>
      <c r="D139" s="229" t="s">
        <v>204</v>
      </c>
      <c r="E139" s="40"/>
      <c r="F139" s="230" t="s">
        <v>2778</v>
      </c>
      <c r="G139" s="40"/>
      <c r="H139" s="40"/>
      <c r="I139" s="144"/>
      <c r="J139" s="40"/>
      <c r="K139" s="40"/>
      <c r="L139" s="44"/>
      <c r="M139" s="231"/>
      <c r="N139" s="80"/>
      <c r="O139" s="80"/>
      <c r="P139" s="80"/>
      <c r="Q139" s="80"/>
      <c r="R139" s="80"/>
      <c r="S139" s="80"/>
      <c r="T139" s="81"/>
      <c r="AT139" s="18" t="s">
        <v>204</v>
      </c>
      <c r="AU139" s="18" t="s">
        <v>121</v>
      </c>
    </row>
    <row r="140" s="1" customFormat="1" ht="16.5" customHeight="1">
      <c r="B140" s="39"/>
      <c r="C140" s="217" t="s">
        <v>373</v>
      </c>
      <c r="D140" s="217" t="s">
        <v>198</v>
      </c>
      <c r="E140" s="218" t="s">
        <v>2779</v>
      </c>
      <c r="F140" s="219" t="s">
        <v>2780</v>
      </c>
      <c r="G140" s="220" t="s">
        <v>289</v>
      </c>
      <c r="H140" s="221">
        <v>150.613</v>
      </c>
      <c r="I140" s="222"/>
      <c r="J140" s="223">
        <f>ROUND(I140*H140,2)</f>
        <v>0</v>
      </c>
      <c r="K140" s="219" t="s">
        <v>2715</v>
      </c>
      <c r="L140" s="44"/>
      <c r="M140" s="224" t="s">
        <v>19</v>
      </c>
      <c r="N140" s="225" t="s">
        <v>47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780</v>
      </c>
      <c r="AT140" s="18" t="s">
        <v>198</v>
      </c>
      <c r="AU140" s="18" t="s">
        <v>121</v>
      </c>
      <c r="AY140" s="18" t="s">
        <v>195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84</v>
      </c>
      <c r="BK140" s="228">
        <f>ROUND(I140*H140,2)</f>
        <v>0</v>
      </c>
      <c r="BL140" s="18" t="s">
        <v>780</v>
      </c>
      <c r="BM140" s="18" t="s">
        <v>2781</v>
      </c>
    </row>
    <row r="141" s="1" customFormat="1">
      <c r="B141" s="39"/>
      <c r="C141" s="40"/>
      <c r="D141" s="229" t="s">
        <v>204</v>
      </c>
      <c r="E141" s="40"/>
      <c r="F141" s="230" t="s">
        <v>2782</v>
      </c>
      <c r="G141" s="40"/>
      <c r="H141" s="40"/>
      <c r="I141" s="144"/>
      <c r="J141" s="40"/>
      <c r="K141" s="40"/>
      <c r="L141" s="44"/>
      <c r="M141" s="231"/>
      <c r="N141" s="80"/>
      <c r="O141" s="80"/>
      <c r="P141" s="80"/>
      <c r="Q141" s="80"/>
      <c r="R141" s="80"/>
      <c r="S141" s="80"/>
      <c r="T141" s="81"/>
      <c r="AT141" s="18" t="s">
        <v>204</v>
      </c>
      <c r="AU141" s="18" t="s">
        <v>121</v>
      </c>
    </row>
    <row r="142" s="12" customFormat="1">
      <c r="B142" s="235"/>
      <c r="C142" s="236"/>
      <c r="D142" s="229" t="s">
        <v>285</v>
      </c>
      <c r="E142" s="237" t="s">
        <v>19</v>
      </c>
      <c r="F142" s="238" t="s">
        <v>2783</v>
      </c>
      <c r="G142" s="236"/>
      <c r="H142" s="239">
        <v>150.613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285</v>
      </c>
      <c r="AU142" s="245" t="s">
        <v>121</v>
      </c>
      <c r="AV142" s="12" t="s">
        <v>86</v>
      </c>
      <c r="AW142" s="12" t="s">
        <v>37</v>
      </c>
      <c r="AX142" s="12" t="s">
        <v>84</v>
      </c>
      <c r="AY142" s="245" t="s">
        <v>195</v>
      </c>
    </row>
    <row r="143" s="1" customFormat="1" ht="16.5" customHeight="1">
      <c r="B143" s="39"/>
      <c r="C143" s="217" t="s">
        <v>381</v>
      </c>
      <c r="D143" s="217" t="s">
        <v>198</v>
      </c>
      <c r="E143" s="218" t="s">
        <v>2784</v>
      </c>
      <c r="F143" s="219" t="s">
        <v>2785</v>
      </c>
      <c r="G143" s="220" t="s">
        <v>289</v>
      </c>
      <c r="H143" s="221">
        <v>0.5</v>
      </c>
      <c r="I143" s="222"/>
      <c r="J143" s="223">
        <f>ROUND(I143*H143,2)</f>
        <v>0</v>
      </c>
      <c r="K143" s="219" t="s">
        <v>2715</v>
      </c>
      <c r="L143" s="44"/>
      <c r="M143" s="224" t="s">
        <v>19</v>
      </c>
      <c r="N143" s="225" t="s">
        <v>47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780</v>
      </c>
      <c r="AT143" s="18" t="s">
        <v>198</v>
      </c>
      <c r="AU143" s="18" t="s">
        <v>121</v>
      </c>
      <c r="AY143" s="18" t="s">
        <v>195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84</v>
      </c>
      <c r="BK143" s="228">
        <f>ROUND(I143*H143,2)</f>
        <v>0</v>
      </c>
      <c r="BL143" s="18" t="s">
        <v>780</v>
      </c>
      <c r="BM143" s="18" t="s">
        <v>2786</v>
      </c>
    </row>
    <row r="144" s="1" customFormat="1">
      <c r="B144" s="39"/>
      <c r="C144" s="40"/>
      <c r="D144" s="229" t="s">
        <v>204</v>
      </c>
      <c r="E144" s="40"/>
      <c r="F144" s="230" t="s">
        <v>2787</v>
      </c>
      <c r="G144" s="40"/>
      <c r="H144" s="40"/>
      <c r="I144" s="144"/>
      <c r="J144" s="40"/>
      <c r="K144" s="40"/>
      <c r="L144" s="44"/>
      <c r="M144" s="231"/>
      <c r="N144" s="80"/>
      <c r="O144" s="80"/>
      <c r="P144" s="80"/>
      <c r="Q144" s="80"/>
      <c r="R144" s="80"/>
      <c r="S144" s="80"/>
      <c r="T144" s="81"/>
      <c r="AT144" s="18" t="s">
        <v>204</v>
      </c>
      <c r="AU144" s="18" t="s">
        <v>121</v>
      </c>
    </row>
    <row r="145" s="1" customFormat="1" ht="22.5" customHeight="1">
      <c r="B145" s="39"/>
      <c r="C145" s="217" t="s">
        <v>387</v>
      </c>
      <c r="D145" s="217" t="s">
        <v>198</v>
      </c>
      <c r="E145" s="218" t="s">
        <v>2788</v>
      </c>
      <c r="F145" s="219" t="s">
        <v>2789</v>
      </c>
      <c r="G145" s="220" t="s">
        <v>282</v>
      </c>
      <c r="H145" s="221">
        <v>5</v>
      </c>
      <c r="I145" s="222"/>
      <c r="J145" s="223">
        <f>ROUND(I145*H145,2)</f>
        <v>0</v>
      </c>
      <c r="K145" s="219" t="s">
        <v>2715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0.20499999999999999</v>
      </c>
      <c r="T145" s="227">
        <f>S145*H145</f>
        <v>1.0249999999999999</v>
      </c>
      <c r="AR145" s="18" t="s">
        <v>780</v>
      </c>
      <c r="AT145" s="18" t="s">
        <v>198</v>
      </c>
      <c r="AU145" s="18" t="s">
        <v>121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780</v>
      </c>
      <c r="BM145" s="18" t="s">
        <v>2790</v>
      </c>
    </row>
    <row r="146" s="1" customFormat="1">
      <c r="B146" s="39"/>
      <c r="C146" s="40"/>
      <c r="D146" s="229" t="s">
        <v>204</v>
      </c>
      <c r="E146" s="40"/>
      <c r="F146" s="230" t="s">
        <v>2791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121</v>
      </c>
    </row>
    <row r="147" s="11" customFormat="1" ht="20.88" customHeight="1">
      <c r="B147" s="201"/>
      <c r="C147" s="202"/>
      <c r="D147" s="203" t="s">
        <v>75</v>
      </c>
      <c r="E147" s="215" t="s">
        <v>2792</v>
      </c>
      <c r="F147" s="215" t="s">
        <v>2793</v>
      </c>
      <c r="G147" s="202"/>
      <c r="H147" s="202"/>
      <c r="I147" s="205"/>
      <c r="J147" s="216">
        <f>BK147</f>
        <v>0</v>
      </c>
      <c r="K147" s="202"/>
      <c r="L147" s="207"/>
      <c r="M147" s="208"/>
      <c r="N147" s="209"/>
      <c r="O147" s="209"/>
      <c r="P147" s="210">
        <f>SUM(P148:P155)</f>
        <v>0</v>
      </c>
      <c r="Q147" s="209"/>
      <c r="R147" s="210">
        <f>SUM(R148:R155)</f>
        <v>0</v>
      </c>
      <c r="S147" s="209"/>
      <c r="T147" s="211">
        <f>SUM(T148:T155)</f>
        <v>0</v>
      </c>
      <c r="AR147" s="212" t="s">
        <v>121</v>
      </c>
      <c r="AT147" s="213" t="s">
        <v>75</v>
      </c>
      <c r="AU147" s="213" t="s">
        <v>86</v>
      </c>
      <c r="AY147" s="212" t="s">
        <v>195</v>
      </c>
      <c r="BK147" s="214">
        <f>SUM(BK148:BK155)</f>
        <v>0</v>
      </c>
    </row>
    <row r="148" s="1" customFormat="1" ht="16.5" customHeight="1">
      <c r="B148" s="39"/>
      <c r="C148" s="217" t="s">
        <v>7</v>
      </c>
      <c r="D148" s="217" t="s">
        <v>198</v>
      </c>
      <c r="E148" s="218" t="s">
        <v>2794</v>
      </c>
      <c r="F148" s="219" t="s">
        <v>2795</v>
      </c>
      <c r="G148" s="220" t="s">
        <v>312</v>
      </c>
      <c r="H148" s="221">
        <v>46</v>
      </c>
      <c r="I148" s="222"/>
      <c r="J148" s="223">
        <f>ROUND(I148*H148,2)</f>
        <v>0</v>
      </c>
      <c r="K148" s="219" t="s">
        <v>2715</v>
      </c>
      <c r="L148" s="44"/>
      <c r="M148" s="224" t="s">
        <v>19</v>
      </c>
      <c r="N148" s="225" t="s">
        <v>47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780</v>
      </c>
      <c r="AT148" s="18" t="s">
        <v>198</v>
      </c>
      <c r="AU148" s="18" t="s">
        <v>121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780</v>
      </c>
      <c r="BM148" s="18" t="s">
        <v>2796</v>
      </c>
    </row>
    <row r="149" s="1" customFormat="1">
      <c r="B149" s="39"/>
      <c r="C149" s="40"/>
      <c r="D149" s="229" t="s">
        <v>204</v>
      </c>
      <c r="E149" s="40"/>
      <c r="F149" s="230" t="s">
        <v>2797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121</v>
      </c>
    </row>
    <row r="150" s="1" customFormat="1" ht="16.5" customHeight="1">
      <c r="B150" s="39"/>
      <c r="C150" s="217" t="s">
        <v>398</v>
      </c>
      <c r="D150" s="217" t="s">
        <v>198</v>
      </c>
      <c r="E150" s="218" t="s">
        <v>2798</v>
      </c>
      <c r="F150" s="219" t="s">
        <v>2799</v>
      </c>
      <c r="G150" s="220" t="s">
        <v>223</v>
      </c>
      <c r="H150" s="221">
        <v>2</v>
      </c>
      <c r="I150" s="222"/>
      <c r="J150" s="223">
        <f>ROUND(I150*H150,2)</f>
        <v>0</v>
      </c>
      <c r="K150" s="219" t="s">
        <v>2715</v>
      </c>
      <c r="L150" s="44"/>
      <c r="M150" s="224" t="s">
        <v>19</v>
      </c>
      <c r="N150" s="225" t="s">
        <v>47</v>
      </c>
      <c r="O150" s="8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18" t="s">
        <v>780</v>
      </c>
      <c r="AT150" s="18" t="s">
        <v>198</v>
      </c>
      <c r="AU150" s="18" t="s">
        <v>121</v>
      </c>
      <c r="AY150" s="18" t="s">
        <v>195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84</v>
      </c>
      <c r="BK150" s="228">
        <f>ROUND(I150*H150,2)</f>
        <v>0</v>
      </c>
      <c r="BL150" s="18" t="s">
        <v>780</v>
      </c>
      <c r="BM150" s="18" t="s">
        <v>2800</v>
      </c>
    </row>
    <row r="151" s="1" customFormat="1">
      <c r="B151" s="39"/>
      <c r="C151" s="40"/>
      <c r="D151" s="229" t="s">
        <v>204</v>
      </c>
      <c r="E151" s="40"/>
      <c r="F151" s="230" t="s">
        <v>2801</v>
      </c>
      <c r="G151" s="40"/>
      <c r="H151" s="40"/>
      <c r="I151" s="144"/>
      <c r="J151" s="40"/>
      <c r="K151" s="40"/>
      <c r="L151" s="44"/>
      <c r="M151" s="231"/>
      <c r="N151" s="80"/>
      <c r="O151" s="80"/>
      <c r="P151" s="80"/>
      <c r="Q151" s="80"/>
      <c r="R151" s="80"/>
      <c r="S151" s="80"/>
      <c r="T151" s="81"/>
      <c r="AT151" s="18" t="s">
        <v>204</v>
      </c>
      <c r="AU151" s="18" t="s">
        <v>121</v>
      </c>
    </row>
    <row r="152" s="1" customFormat="1" ht="16.5" customHeight="1">
      <c r="B152" s="39"/>
      <c r="C152" s="217" t="s">
        <v>406</v>
      </c>
      <c r="D152" s="217" t="s">
        <v>198</v>
      </c>
      <c r="E152" s="218" t="s">
        <v>2802</v>
      </c>
      <c r="F152" s="219" t="s">
        <v>2803</v>
      </c>
      <c r="G152" s="220" t="s">
        <v>312</v>
      </c>
      <c r="H152" s="221">
        <v>46</v>
      </c>
      <c r="I152" s="222"/>
      <c r="J152" s="223">
        <f>ROUND(I152*H152,2)</f>
        <v>0</v>
      </c>
      <c r="K152" s="219" t="s">
        <v>2715</v>
      </c>
      <c r="L152" s="44"/>
      <c r="M152" s="224" t="s">
        <v>19</v>
      </c>
      <c r="N152" s="225" t="s">
        <v>47</v>
      </c>
      <c r="O152" s="8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AR152" s="18" t="s">
        <v>780</v>
      </c>
      <c r="AT152" s="18" t="s">
        <v>198</v>
      </c>
      <c r="AU152" s="18" t="s">
        <v>121</v>
      </c>
      <c r="AY152" s="18" t="s">
        <v>195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84</v>
      </c>
      <c r="BK152" s="228">
        <f>ROUND(I152*H152,2)</f>
        <v>0</v>
      </c>
      <c r="BL152" s="18" t="s">
        <v>780</v>
      </c>
      <c r="BM152" s="18" t="s">
        <v>2804</v>
      </c>
    </row>
    <row r="153" s="1" customFormat="1">
      <c r="B153" s="39"/>
      <c r="C153" s="40"/>
      <c r="D153" s="229" t="s">
        <v>204</v>
      </c>
      <c r="E153" s="40"/>
      <c r="F153" s="230" t="s">
        <v>2805</v>
      </c>
      <c r="G153" s="40"/>
      <c r="H153" s="40"/>
      <c r="I153" s="144"/>
      <c r="J153" s="40"/>
      <c r="K153" s="40"/>
      <c r="L153" s="44"/>
      <c r="M153" s="231"/>
      <c r="N153" s="80"/>
      <c r="O153" s="80"/>
      <c r="P153" s="80"/>
      <c r="Q153" s="80"/>
      <c r="R153" s="80"/>
      <c r="S153" s="80"/>
      <c r="T153" s="81"/>
      <c r="AT153" s="18" t="s">
        <v>204</v>
      </c>
      <c r="AU153" s="18" t="s">
        <v>121</v>
      </c>
    </row>
    <row r="154" s="1" customFormat="1" ht="16.5" customHeight="1">
      <c r="B154" s="39"/>
      <c r="C154" s="217" t="s">
        <v>412</v>
      </c>
      <c r="D154" s="217" t="s">
        <v>198</v>
      </c>
      <c r="E154" s="218" t="s">
        <v>2806</v>
      </c>
      <c r="F154" s="219" t="s">
        <v>2807</v>
      </c>
      <c r="G154" s="220" t="s">
        <v>289</v>
      </c>
      <c r="H154" s="221">
        <v>15.6</v>
      </c>
      <c r="I154" s="222"/>
      <c r="J154" s="223">
        <f>ROUND(I154*H154,2)</f>
        <v>0</v>
      </c>
      <c r="K154" s="219" t="s">
        <v>2715</v>
      </c>
      <c r="L154" s="44"/>
      <c r="M154" s="224" t="s">
        <v>19</v>
      </c>
      <c r="N154" s="225" t="s">
        <v>47</v>
      </c>
      <c r="O154" s="8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8" t="s">
        <v>780</v>
      </c>
      <c r="AT154" s="18" t="s">
        <v>198</v>
      </c>
      <c r="AU154" s="18" t="s">
        <v>121</v>
      </c>
      <c r="AY154" s="18" t="s">
        <v>195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84</v>
      </c>
      <c r="BK154" s="228">
        <f>ROUND(I154*H154,2)</f>
        <v>0</v>
      </c>
      <c r="BL154" s="18" t="s">
        <v>780</v>
      </c>
      <c r="BM154" s="18" t="s">
        <v>2808</v>
      </c>
    </row>
    <row r="155" s="1" customFormat="1">
      <c r="B155" s="39"/>
      <c r="C155" s="40"/>
      <c r="D155" s="229" t="s">
        <v>204</v>
      </c>
      <c r="E155" s="40"/>
      <c r="F155" s="230" t="s">
        <v>2809</v>
      </c>
      <c r="G155" s="40"/>
      <c r="H155" s="40"/>
      <c r="I155" s="144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204</v>
      </c>
      <c r="AU155" s="18" t="s">
        <v>121</v>
      </c>
    </row>
    <row r="156" s="11" customFormat="1" ht="20.88" customHeight="1">
      <c r="B156" s="201"/>
      <c r="C156" s="202"/>
      <c r="D156" s="203" t="s">
        <v>75</v>
      </c>
      <c r="E156" s="215" t="s">
        <v>2810</v>
      </c>
      <c r="F156" s="215" t="s">
        <v>2811</v>
      </c>
      <c r="G156" s="202"/>
      <c r="H156" s="202"/>
      <c r="I156" s="205"/>
      <c r="J156" s="216">
        <f>BK156</f>
        <v>0</v>
      </c>
      <c r="K156" s="202"/>
      <c r="L156" s="207"/>
      <c r="M156" s="208"/>
      <c r="N156" s="209"/>
      <c r="O156" s="209"/>
      <c r="P156" s="210">
        <f>SUM(P157:P166)</f>
        <v>0</v>
      </c>
      <c r="Q156" s="209"/>
      <c r="R156" s="210">
        <f>SUM(R157:R166)</f>
        <v>3.6267999999999998</v>
      </c>
      <c r="S156" s="209"/>
      <c r="T156" s="211">
        <f>SUM(T157:T166)</f>
        <v>6.9019999999999992</v>
      </c>
      <c r="AR156" s="212" t="s">
        <v>121</v>
      </c>
      <c r="AT156" s="213" t="s">
        <v>75</v>
      </c>
      <c r="AU156" s="213" t="s">
        <v>86</v>
      </c>
      <c r="AY156" s="212" t="s">
        <v>195</v>
      </c>
      <c r="BK156" s="214">
        <f>SUM(BK157:BK166)</f>
        <v>0</v>
      </c>
    </row>
    <row r="157" s="1" customFormat="1" ht="16.5" customHeight="1">
      <c r="B157" s="39"/>
      <c r="C157" s="217" t="s">
        <v>544</v>
      </c>
      <c r="D157" s="217" t="s">
        <v>198</v>
      </c>
      <c r="E157" s="218" t="s">
        <v>2812</v>
      </c>
      <c r="F157" s="219" t="s">
        <v>2813</v>
      </c>
      <c r="G157" s="220" t="s">
        <v>312</v>
      </c>
      <c r="H157" s="221">
        <v>46</v>
      </c>
      <c r="I157" s="222"/>
      <c r="J157" s="223">
        <f>ROUND(I157*H157,2)</f>
        <v>0</v>
      </c>
      <c r="K157" s="219" t="s">
        <v>2814</v>
      </c>
      <c r="L157" s="44"/>
      <c r="M157" s="224" t="s">
        <v>19</v>
      </c>
      <c r="N157" s="225" t="s">
        <v>47</v>
      </c>
      <c r="O157" s="80"/>
      <c r="P157" s="226">
        <f>O157*H157</f>
        <v>0</v>
      </c>
      <c r="Q157" s="226">
        <v>0.074999999999999997</v>
      </c>
      <c r="R157" s="226">
        <f>Q157*H157</f>
        <v>3.4499999999999997</v>
      </c>
      <c r="S157" s="226">
        <v>0.14599999999999999</v>
      </c>
      <c r="T157" s="227">
        <f>S157*H157</f>
        <v>6.7159999999999993</v>
      </c>
      <c r="AR157" s="18" t="s">
        <v>780</v>
      </c>
      <c r="AT157" s="18" t="s">
        <v>198</v>
      </c>
      <c r="AU157" s="18" t="s">
        <v>121</v>
      </c>
      <c r="AY157" s="18" t="s">
        <v>195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84</v>
      </c>
      <c r="BK157" s="228">
        <f>ROUND(I157*H157,2)</f>
        <v>0</v>
      </c>
      <c r="BL157" s="18" t="s">
        <v>780</v>
      </c>
      <c r="BM157" s="18" t="s">
        <v>2815</v>
      </c>
    </row>
    <row r="158" s="1" customFormat="1">
      <c r="B158" s="39"/>
      <c r="C158" s="40"/>
      <c r="D158" s="229" t="s">
        <v>204</v>
      </c>
      <c r="E158" s="40"/>
      <c r="F158" s="230" t="s">
        <v>2816</v>
      </c>
      <c r="G158" s="40"/>
      <c r="H158" s="40"/>
      <c r="I158" s="144"/>
      <c r="J158" s="40"/>
      <c r="K158" s="40"/>
      <c r="L158" s="44"/>
      <c r="M158" s="231"/>
      <c r="N158" s="80"/>
      <c r="O158" s="80"/>
      <c r="P158" s="80"/>
      <c r="Q158" s="80"/>
      <c r="R158" s="80"/>
      <c r="S158" s="80"/>
      <c r="T158" s="81"/>
      <c r="AT158" s="18" t="s">
        <v>204</v>
      </c>
      <c r="AU158" s="18" t="s">
        <v>121</v>
      </c>
    </row>
    <row r="159" s="1" customFormat="1" ht="16.5" customHeight="1">
      <c r="B159" s="39"/>
      <c r="C159" s="270" t="s">
        <v>552</v>
      </c>
      <c r="D159" s="270" t="s">
        <v>497</v>
      </c>
      <c r="E159" s="271" t="s">
        <v>2817</v>
      </c>
      <c r="F159" s="272" t="s">
        <v>2818</v>
      </c>
      <c r="G159" s="273" t="s">
        <v>2248</v>
      </c>
      <c r="H159" s="274">
        <v>92</v>
      </c>
      <c r="I159" s="275"/>
      <c r="J159" s="276">
        <f>ROUND(I159*H159,2)</f>
        <v>0</v>
      </c>
      <c r="K159" s="272" t="s">
        <v>2814</v>
      </c>
      <c r="L159" s="277"/>
      <c r="M159" s="278" t="s">
        <v>19</v>
      </c>
      <c r="N159" s="279" t="s">
        <v>47</v>
      </c>
      <c r="O159" s="8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18" t="s">
        <v>2716</v>
      </c>
      <c r="AT159" s="18" t="s">
        <v>497</v>
      </c>
      <c r="AU159" s="18" t="s">
        <v>121</v>
      </c>
      <c r="AY159" s="18" t="s">
        <v>195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84</v>
      </c>
      <c r="BK159" s="228">
        <f>ROUND(I159*H159,2)</f>
        <v>0</v>
      </c>
      <c r="BL159" s="18" t="s">
        <v>2716</v>
      </c>
      <c r="BM159" s="18" t="s">
        <v>2819</v>
      </c>
    </row>
    <row r="160" s="1" customFormat="1">
      <c r="B160" s="39"/>
      <c r="C160" s="40"/>
      <c r="D160" s="229" t="s">
        <v>204</v>
      </c>
      <c r="E160" s="40"/>
      <c r="F160" s="230" t="s">
        <v>2818</v>
      </c>
      <c r="G160" s="40"/>
      <c r="H160" s="40"/>
      <c r="I160" s="144"/>
      <c r="J160" s="40"/>
      <c r="K160" s="40"/>
      <c r="L160" s="44"/>
      <c r="M160" s="231"/>
      <c r="N160" s="80"/>
      <c r="O160" s="80"/>
      <c r="P160" s="80"/>
      <c r="Q160" s="80"/>
      <c r="R160" s="80"/>
      <c r="S160" s="80"/>
      <c r="T160" s="81"/>
      <c r="AT160" s="18" t="s">
        <v>204</v>
      </c>
      <c r="AU160" s="18" t="s">
        <v>121</v>
      </c>
    </row>
    <row r="161" s="1" customFormat="1" ht="16.5" customHeight="1">
      <c r="B161" s="39"/>
      <c r="C161" s="217" t="s">
        <v>561</v>
      </c>
      <c r="D161" s="217" t="s">
        <v>198</v>
      </c>
      <c r="E161" s="218" t="s">
        <v>2820</v>
      </c>
      <c r="F161" s="219" t="s">
        <v>2821</v>
      </c>
      <c r="G161" s="220" t="s">
        <v>223</v>
      </c>
      <c r="H161" s="221">
        <v>2</v>
      </c>
      <c r="I161" s="222"/>
      <c r="J161" s="223">
        <f>ROUND(I161*H161,2)</f>
        <v>0</v>
      </c>
      <c r="K161" s="219" t="s">
        <v>2715</v>
      </c>
      <c r="L161" s="44"/>
      <c r="M161" s="224" t="s">
        <v>19</v>
      </c>
      <c r="N161" s="225" t="s">
        <v>47</v>
      </c>
      <c r="O161" s="80"/>
      <c r="P161" s="226">
        <f>O161*H161</f>
        <v>0</v>
      </c>
      <c r="Q161" s="226">
        <v>0.0038</v>
      </c>
      <c r="R161" s="226">
        <f>Q161*H161</f>
        <v>0.0076</v>
      </c>
      <c r="S161" s="226">
        <v>0</v>
      </c>
      <c r="T161" s="227">
        <f>S161*H161</f>
        <v>0</v>
      </c>
      <c r="AR161" s="18" t="s">
        <v>780</v>
      </c>
      <c r="AT161" s="18" t="s">
        <v>198</v>
      </c>
      <c r="AU161" s="18" t="s">
        <v>121</v>
      </c>
      <c r="AY161" s="18" t="s">
        <v>195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84</v>
      </c>
      <c r="BK161" s="228">
        <f>ROUND(I161*H161,2)</f>
        <v>0</v>
      </c>
      <c r="BL161" s="18" t="s">
        <v>780</v>
      </c>
      <c r="BM161" s="18" t="s">
        <v>2822</v>
      </c>
    </row>
    <row r="162" s="1" customFormat="1">
      <c r="B162" s="39"/>
      <c r="C162" s="40"/>
      <c r="D162" s="229" t="s">
        <v>204</v>
      </c>
      <c r="E162" s="40"/>
      <c r="F162" s="230" t="s">
        <v>2823</v>
      </c>
      <c r="G162" s="40"/>
      <c r="H162" s="40"/>
      <c r="I162" s="144"/>
      <c r="J162" s="40"/>
      <c r="K162" s="40"/>
      <c r="L162" s="44"/>
      <c r="M162" s="231"/>
      <c r="N162" s="80"/>
      <c r="O162" s="80"/>
      <c r="P162" s="80"/>
      <c r="Q162" s="80"/>
      <c r="R162" s="80"/>
      <c r="S162" s="80"/>
      <c r="T162" s="81"/>
      <c r="AT162" s="18" t="s">
        <v>204</v>
      </c>
      <c r="AU162" s="18" t="s">
        <v>121</v>
      </c>
    </row>
    <row r="163" s="1" customFormat="1" ht="16.5" customHeight="1">
      <c r="B163" s="39"/>
      <c r="C163" s="217" t="s">
        <v>567</v>
      </c>
      <c r="D163" s="217" t="s">
        <v>198</v>
      </c>
      <c r="E163" s="218" t="s">
        <v>2824</v>
      </c>
      <c r="F163" s="219" t="s">
        <v>2825</v>
      </c>
      <c r="G163" s="220" t="s">
        <v>223</v>
      </c>
      <c r="H163" s="221">
        <v>2</v>
      </c>
      <c r="I163" s="222"/>
      <c r="J163" s="223">
        <f>ROUND(I163*H163,2)</f>
        <v>0</v>
      </c>
      <c r="K163" s="219" t="s">
        <v>2715</v>
      </c>
      <c r="L163" s="44"/>
      <c r="M163" s="224" t="s">
        <v>19</v>
      </c>
      <c r="N163" s="225" t="s">
        <v>47</v>
      </c>
      <c r="O163" s="80"/>
      <c r="P163" s="226">
        <f>O163*H163</f>
        <v>0</v>
      </c>
      <c r="Q163" s="226">
        <v>0.0076</v>
      </c>
      <c r="R163" s="226">
        <f>Q163*H163</f>
        <v>0.0152</v>
      </c>
      <c r="S163" s="226">
        <v>0</v>
      </c>
      <c r="T163" s="227">
        <f>S163*H163</f>
        <v>0</v>
      </c>
      <c r="AR163" s="18" t="s">
        <v>780</v>
      </c>
      <c r="AT163" s="18" t="s">
        <v>198</v>
      </c>
      <c r="AU163" s="18" t="s">
        <v>121</v>
      </c>
      <c r="AY163" s="18" t="s">
        <v>195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84</v>
      </c>
      <c r="BK163" s="228">
        <f>ROUND(I163*H163,2)</f>
        <v>0</v>
      </c>
      <c r="BL163" s="18" t="s">
        <v>780</v>
      </c>
      <c r="BM163" s="18" t="s">
        <v>2826</v>
      </c>
    </row>
    <row r="164" s="1" customFormat="1">
      <c r="B164" s="39"/>
      <c r="C164" s="40"/>
      <c r="D164" s="229" t="s">
        <v>204</v>
      </c>
      <c r="E164" s="40"/>
      <c r="F164" s="230" t="s">
        <v>2827</v>
      </c>
      <c r="G164" s="40"/>
      <c r="H164" s="40"/>
      <c r="I164" s="144"/>
      <c r="J164" s="40"/>
      <c r="K164" s="40"/>
      <c r="L164" s="44"/>
      <c r="M164" s="231"/>
      <c r="N164" s="80"/>
      <c r="O164" s="80"/>
      <c r="P164" s="80"/>
      <c r="Q164" s="80"/>
      <c r="R164" s="80"/>
      <c r="S164" s="80"/>
      <c r="T164" s="81"/>
      <c r="AT164" s="18" t="s">
        <v>204</v>
      </c>
      <c r="AU164" s="18" t="s">
        <v>121</v>
      </c>
    </row>
    <row r="165" s="1" customFormat="1" ht="16.5" customHeight="1">
      <c r="B165" s="39"/>
      <c r="C165" s="217" t="s">
        <v>573</v>
      </c>
      <c r="D165" s="217" t="s">
        <v>198</v>
      </c>
      <c r="E165" s="218" t="s">
        <v>2828</v>
      </c>
      <c r="F165" s="219" t="s">
        <v>2829</v>
      </c>
      <c r="G165" s="220" t="s">
        <v>223</v>
      </c>
      <c r="H165" s="221">
        <v>1</v>
      </c>
      <c r="I165" s="222"/>
      <c r="J165" s="223">
        <f>ROUND(I165*H165,2)</f>
        <v>0</v>
      </c>
      <c r="K165" s="219" t="s">
        <v>2715</v>
      </c>
      <c r="L165" s="44"/>
      <c r="M165" s="224" t="s">
        <v>19</v>
      </c>
      <c r="N165" s="225" t="s">
        <v>47</v>
      </c>
      <c r="O165" s="80"/>
      <c r="P165" s="226">
        <f>O165*H165</f>
        <v>0</v>
      </c>
      <c r="Q165" s="226">
        <v>0.154</v>
      </c>
      <c r="R165" s="226">
        <f>Q165*H165</f>
        <v>0.154</v>
      </c>
      <c r="S165" s="226">
        <v>0.186</v>
      </c>
      <c r="T165" s="227">
        <f>S165*H165</f>
        <v>0.186</v>
      </c>
      <c r="AR165" s="18" t="s">
        <v>780</v>
      </c>
      <c r="AT165" s="18" t="s">
        <v>198</v>
      </c>
      <c r="AU165" s="18" t="s">
        <v>121</v>
      </c>
      <c r="AY165" s="18" t="s">
        <v>195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84</v>
      </c>
      <c r="BK165" s="228">
        <f>ROUND(I165*H165,2)</f>
        <v>0</v>
      </c>
      <c r="BL165" s="18" t="s">
        <v>780</v>
      </c>
      <c r="BM165" s="18" t="s">
        <v>2830</v>
      </c>
    </row>
    <row r="166" s="1" customFormat="1">
      <c r="B166" s="39"/>
      <c r="C166" s="40"/>
      <c r="D166" s="229" t="s">
        <v>204</v>
      </c>
      <c r="E166" s="40"/>
      <c r="F166" s="230" t="s">
        <v>2831</v>
      </c>
      <c r="G166" s="40"/>
      <c r="H166" s="40"/>
      <c r="I166" s="144"/>
      <c r="J166" s="40"/>
      <c r="K166" s="40"/>
      <c r="L166" s="44"/>
      <c r="M166" s="231"/>
      <c r="N166" s="80"/>
      <c r="O166" s="80"/>
      <c r="P166" s="80"/>
      <c r="Q166" s="80"/>
      <c r="R166" s="80"/>
      <c r="S166" s="80"/>
      <c r="T166" s="81"/>
      <c r="AT166" s="18" t="s">
        <v>204</v>
      </c>
      <c r="AU166" s="18" t="s">
        <v>121</v>
      </c>
    </row>
    <row r="167" s="11" customFormat="1" ht="20.88" customHeight="1">
      <c r="B167" s="201"/>
      <c r="C167" s="202"/>
      <c r="D167" s="203" t="s">
        <v>75</v>
      </c>
      <c r="E167" s="215" t="s">
        <v>2832</v>
      </c>
      <c r="F167" s="215" t="s">
        <v>2833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SUM(P168:P173)</f>
        <v>0</v>
      </c>
      <c r="Q167" s="209"/>
      <c r="R167" s="210">
        <f>SUM(R168:R173)</f>
        <v>0.00040480000000000003</v>
      </c>
      <c r="S167" s="209"/>
      <c r="T167" s="211">
        <f>SUM(T168:T173)</f>
        <v>0</v>
      </c>
      <c r="AR167" s="212" t="s">
        <v>121</v>
      </c>
      <c r="AT167" s="213" t="s">
        <v>75</v>
      </c>
      <c r="AU167" s="213" t="s">
        <v>86</v>
      </c>
      <c r="AY167" s="212" t="s">
        <v>195</v>
      </c>
      <c r="BK167" s="214">
        <f>SUM(BK168:BK173)</f>
        <v>0</v>
      </c>
    </row>
    <row r="168" s="1" customFormat="1" ht="16.5" customHeight="1">
      <c r="B168" s="39"/>
      <c r="C168" s="217" t="s">
        <v>579</v>
      </c>
      <c r="D168" s="217" t="s">
        <v>198</v>
      </c>
      <c r="E168" s="218" t="s">
        <v>2834</v>
      </c>
      <c r="F168" s="219" t="s">
        <v>2835</v>
      </c>
      <c r="G168" s="220" t="s">
        <v>2836</v>
      </c>
      <c r="H168" s="221">
        <v>0.045999999999999999</v>
      </c>
      <c r="I168" s="222"/>
      <c r="J168" s="223">
        <f>ROUND(I168*H168,2)</f>
        <v>0</v>
      </c>
      <c r="K168" s="219" t="s">
        <v>2715</v>
      </c>
      <c r="L168" s="44"/>
      <c r="M168" s="224" t="s">
        <v>19</v>
      </c>
      <c r="N168" s="225" t="s">
        <v>47</v>
      </c>
      <c r="O168" s="80"/>
      <c r="P168" s="226">
        <f>O168*H168</f>
        <v>0</v>
      </c>
      <c r="Q168" s="226">
        <v>0.0088000000000000005</v>
      </c>
      <c r="R168" s="226">
        <f>Q168*H168</f>
        <v>0.00040480000000000003</v>
      </c>
      <c r="S168" s="226">
        <v>0</v>
      </c>
      <c r="T168" s="227">
        <f>S168*H168</f>
        <v>0</v>
      </c>
      <c r="AR168" s="18" t="s">
        <v>780</v>
      </c>
      <c r="AT168" s="18" t="s">
        <v>198</v>
      </c>
      <c r="AU168" s="18" t="s">
        <v>121</v>
      </c>
      <c r="AY168" s="18" t="s">
        <v>195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8" t="s">
        <v>84</v>
      </c>
      <c r="BK168" s="228">
        <f>ROUND(I168*H168,2)</f>
        <v>0</v>
      </c>
      <c r="BL168" s="18" t="s">
        <v>780</v>
      </c>
      <c r="BM168" s="18" t="s">
        <v>2837</v>
      </c>
    </row>
    <row r="169" s="1" customFormat="1">
      <c r="B169" s="39"/>
      <c r="C169" s="40"/>
      <c r="D169" s="229" t="s">
        <v>204</v>
      </c>
      <c r="E169" s="40"/>
      <c r="F169" s="230" t="s">
        <v>2838</v>
      </c>
      <c r="G169" s="40"/>
      <c r="H169" s="40"/>
      <c r="I169" s="144"/>
      <c r="J169" s="40"/>
      <c r="K169" s="40"/>
      <c r="L169" s="44"/>
      <c r="M169" s="231"/>
      <c r="N169" s="80"/>
      <c r="O169" s="80"/>
      <c r="P169" s="80"/>
      <c r="Q169" s="80"/>
      <c r="R169" s="80"/>
      <c r="S169" s="80"/>
      <c r="T169" s="81"/>
      <c r="AT169" s="18" t="s">
        <v>204</v>
      </c>
      <c r="AU169" s="18" t="s">
        <v>121</v>
      </c>
    </row>
    <row r="170" s="1" customFormat="1" ht="16.5" customHeight="1">
      <c r="B170" s="39"/>
      <c r="C170" s="217" t="s">
        <v>587</v>
      </c>
      <c r="D170" s="217" t="s">
        <v>198</v>
      </c>
      <c r="E170" s="218" t="s">
        <v>2839</v>
      </c>
      <c r="F170" s="219" t="s">
        <v>2840</v>
      </c>
      <c r="G170" s="220" t="s">
        <v>223</v>
      </c>
      <c r="H170" s="221">
        <v>4</v>
      </c>
      <c r="I170" s="222"/>
      <c r="J170" s="223">
        <f>ROUND(I170*H170,2)</f>
        <v>0</v>
      </c>
      <c r="K170" s="219" t="s">
        <v>2715</v>
      </c>
      <c r="L170" s="44"/>
      <c r="M170" s="224" t="s">
        <v>19</v>
      </c>
      <c r="N170" s="225" t="s">
        <v>47</v>
      </c>
      <c r="O170" s="8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AR170" s="18" t="s">
        <v>780</v>
      </c>
      <c r="AT170" s="18" t="s">
        <v>198</v>
      </c>
      <c r="AU170" s="18" t="s">
        <v>121</v>
      </c>
      <c r="AY170" s="18" t="s">
        <v>195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8" t="s">
        <v>84</v>
      </c>
      <c r="BK170" s="228">
        <f>ROUND(I170*H170,2)</f>
        <v>0</v>
      </c>
      <c r="BL170" s="18" t="s">
        <v>780</v>
      </c>
      <c r="BM170" s="18" t="s">
        <v>2841</v>
      </c>
    </row>
    <row r="171" s="1" customFormat="1">
      <c r="B171" s="39"/>
      <c r="C171" s="40"/>
      <c r="D171" s="229" t="s">
        <v>204</v>
      </c>
      <c r="E171" s="40"/>
      <c r="F171" s="230" t="s">
        <v>2840</v>
      </c>
      <c r="G171" s="40"/>
      <c r="H171" s="40"/>
      <c r="I171" s="144"/>
      <c r="J171" s="40"/>
      <c r="K171" s="40"/>
      <c r="L171" s="44"/>
      <c r="M171" s="231"/>
      <c r="N171" s="80"/>
      <c r="O171" s="80"/>
      <c r="P171" s="80"/>
      <c r="Q171" s="80"/>
      <c r="R171" s="80"/>
      <c r="S171" s="80"/>
      <c r="T171" s="81"/>
      <c r="AT171" s="18" t="s">
        <v>204</v>
      </c>
      <c r="AU171" s="18" t="s">
        <v>121</v>
      </c>
    </row>
    <row r="172" s="1" customFormat="1" ht="16.5" customHeight="1">
      <c r="B172" s="39"/>
      <c r="C172" s="217" t="s">
        <v>593</v>
      </c>
      <c r="D172" s="217" t="s">
        <v>198</v>
      </c>
      <c r="E172" s="218" t="s">
        <v>2842</v>
      </c>
      <c r="F172" s="219" t="s">
        <v>2843</v>
      </c>
      <c r="G172" s="220" t="s">
        <v>223</v>
      </c>
      <c r="H172" s="221">
        <v>1</v>
      </c>
      <c r="I172" s="222"/>
      <c r="J172" s="223">
        <f>ROUND(I172*H172,2)</f>
        <v>0</v>
      </c>
      <c r="K172" s="219" t="s">
        <v>2715</v>
      </c>
      <c r="L172" s="44"/>
      <c r="M172" s="224" t="s">
        <v>19</v>
      </c>
      <c r="N172" s="225" t="s">
        <v>47</v>
      </c>
      <c r="O172" s="80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AR172" s="18" t="s">
        <v>780</v>
      </c>
      <c r="AT172" s="18" t="s">
        <v>198</v>
      </c>
      <c r="AU172" s="18" t="s">
        <v>121</v>
      </c>
      <c r="AY172" s="18" t="s">
        <v>195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84</v>
      </c>
      <c r="BK172" s="228">
        <f>ROUND(I172*H172,2)</f>
        <v>0</v>
      </c>
      <c r="BL172" s="18" t="s">
        <v>780</v>
      </c>
      <c r="BM172" s="18" t="s">
        <v>2844</v>
      </c>
    </row>
    <row r="173" s="1" customFormat="1">
      <c r="B173" s="39"/>
      <c r="C173" s="40"/>
      <c r="D173" s="229" t="s">
        <v>204</v>
      </c>
      <c r="E173" s="40"/>
      <c r="F173" s="230" t="s">
        <v>2843</v>
      </c>
      <c r="G173" s="40"/>
      <c r="H173" s="40"/>
      <c r="I173" s="144"/>
      <c r="J173" s="40"/>
      <c r="K173" s="40"/>
      <c r="L173" s="44"/>
      <c r="M173" s="231"/>
      <c r="N173" s="80"/>
      <c r="O173" s="80"/>
      <c r="P173" s="80"/>
      <c r="Q173" s="80"/>
      <c r="R173" s="80"/>
      <c r="S173" s="80"/>
      <c r="T173" s="81"/>
      <c r="AT173" s="18" t="s">
        <v>204</v>
      </c>
      <c r="AU173" s="18" t="s">
        <v>121</v>
      </c>
    </row>
    <row r="174" s="11" customFormat="1" ht="25.92" customHeight="1">
      <c r="B174" s="201"/>
      <c r="C174" s="202"/>
      <c r="D174" s="203" t="s">
        <v>75</v>
      </c>
      <c r="E174" s="204" t="s">
        <v>2845</v>
      </c>
      <c r="F174" s="204" t="s">
        <v>2846</v>
      </c>
      <c r="G174" s="202"/>
      <c r="H174" s="202"/>
      <c r="I174" s="205"/>
      <c r="J174" s="206">
        <f>BK174</f>
        <v>0</v>
      </c>
      <c r="K174" s="202"/>
      <c r="L174" s="207"/>
      <c r="M174" s="208"/>
      <c r="N174" s="209"/>
      <c r="O174" s="209"/>
      <c r="P174" s="210">
        <f>SUM(P175:P176)</f>
        <v>0</v>
      </c>
      <c r="Q174" s="209"/>
      <c r="R174" s="210">
        <f>SUM(R175:R176)</f>
        <v>0</v>
      </c>
      <c r="S174" s="209"/>
      <c r="T174" s="211">
        <f>SUM(T175:T176)</f>
        <v>0</v>
      </c>
      <c r="AR174" s="212" t="s">
        <v>213</v>
      </c>
      <c r="AT174" s="213" t="s">
        <v>75</v>
      </c>
      <c r="AU174" s="213" t="s">
        <v>76</v>
      </c>
      <c r="AY174" s="212" t="s">
        <v>195</v>
      </c>
      <c r="BK174" s="214">
        <f>SUM(BK175:BK176)</f>
        <v>0</v>
      </c>
    </row>
    <row r="175" s="1" customFormat="1" ht="16.5" customHeight="1">
      <c r="B175" s="39"/>
      <c r="C175" s="217" t="s">
        <v>598</v>
      </c>
      <c r="D175" s="217" t="s">
        <v>198</v>
      </c>
      <c r="E175" s="218" t="s">
        <v>2847</v>
      </c>
      <c r="F175" s="219" t="s">
        <v>2848</v>
      </c>
      <c r="G175" s="220" t="s">
        <v>223</v>
      </c>
      <c r="H175" s="221">
        <v>6</v>
      </c>
      <c r="I175" s="222"/>
      <c r="J175" s="223">
        <f>ROUND(I175*H175,2)</f>
        <v>0</v>
      </c>
      <c r="K175" s="219" t="s">
        <v>2715</v>
      </c>
      <c r="L175" s="44"/>
      <c r="M175" s="224" t="s">
        <v>19</v>
      </c>
      <c r="N175" s="225" t="s">
        <v>47</v>
      </c>
      <c r="O175" s="8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AR175" s="18" t="s">
        <v>2849</v>
      </c>
      <c r="AT175" s="18" t="s">
        <v>198</v>
      </c>
      <c r="AU175" s="18" t="s">
        <v>84</v>
      </c>
      <c r="AY175" s="18" t="s">
        <v>195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8" t="s">
        <v>84</v>
      </c>
      <c r="BK175" s="228">
        <f>ROUND(I175*H175,2)</f>
        <v>0</v>
      </c>
      <c r="BL175" s="18" t="s">
        <v>2849</v>
      </c>
      <c r="BM175" s="18" t="s">
        <v>2850</v>
      </c>
    </row>
    <row r="176" s="1" customFormat="1">
      <c r="B176" s="39"/>
      <c r="C176" s="40"/>
      <c r="D176" s="229" t="s">
        <v>204</v>
      </c>
      <c r="E176" s="40"/>
      <c r="F176" s="230" t="s">
        <v>2851</v>
      </c>
      <c r="G176" s="40"/>
      <c r="H176" s="40"/>
      <c r="I176" s="144"/>
      <c r="J176" s="40"/>
      <c r="K176" s="40"/>
      <c r="L176" s="44"/>
      <c r="M176" s="232"/>
      <c r="N176" s="233"/>
      <c r="O176" s="233"/>
      <c r="P176" s="233"/>
      <c r="Q176" s="233"/>
      <c r="R176" s="233"/>
      <c r="S176" s="233"/>
      <c r="T176" s="234"/>
      <c r="AT176" s="18" t="s">
        <v>204</v>
      </c>
      <c r="AU176" s="18" t="s">
        <v>84</v>
      </c>
    </row>
    <row r="177" s="1" customFormat="1" ht="6.96" customHeight="1">
      <c r="B177" s="58"/>
      <c r="C177" s="59"/>
      <c r="D177" s="59"/>
      <c r="E177" s="59"/>
      <c r="F177" s="59"/>
      <c r="G177" s="59"/>
      <c r="H177" s="59"/>
      <c r="I177" s="168"/>
      <c r="J177" s="59"/>
      <c r="K177" s="59"/>
      <c r="L177" s="44"/>
    </row>
  </sheetData>
  <sheetProtection sheet="1" autoFilter="0" formatColumns="0" formatRows="0" objects="1" scenarios="1" spinCount="100000" saltValue="YxGJKSy5dRW55NqNfjxYX80cN0eTu05gGxhUiYBzwHLpCN0O2ykZqCZpd13UJ/HvPfLHZMhn1QigWuoC0wScuQ==" hashValue="p2NPaSqtfeqKimuk7EC1syjskhX5K5PYC3pfcl9Sdqx5TuwxkhMLssovSmH4G6Ku8h2lmlB4Dr5NaXnIOL5+jw==" algorithmName="SHA-512" password="CC35"/>
  <autoFilter ref="C99:K17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6:H86"/>
    <mergeCell ref="E90:H90"/>
    <mergeCell ref="E88:H88"/>
    <mergeCell ref="E92:H9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124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2691</v>
      </c>
      <c r="L9" s="21"/>
    </row>
    <row r="10" ht="12" customHeight="1">
      <c r="B10" s="21"/>
      <c r="D10" s="142" t="s">
        <v>2692</v>
      </c>
      <c r="L10" s="21"/>
    </row>
    <row r="11" s="1" customFormat="1" ht="16.5" customHeight="1">
      <c r="B11" s="44"/>
      <c r="E11" s="142" t="s">
        <v>2693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2694</v>
      </c>
      <c r="I12" s="144"/>
      <c r="L12" s="44"/>
    </row>
    <row r="13" s="1" customFormat="1" ht="36.96" customHeight="1">
      <c r="B13" s="44"/>
      <c r="E13" s="145" t="s">
        <v>2852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2696</v>
      </c>
      <c r="L18" s="44"/>
    </row>
    <row r="19" s="1" customFormat="1" ht="18" customHeight="1">
      <c r="B19" s="44"/>
      <c r="E19" s="18" t="s">
        <v>2697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2698</v>
      </c>
      <c r="L24" s="44"/>
    </row>
    <row r="25" s="1" customFormat="1" ht="18" customHeight="1">
      <c r="B25" s="44"/>
      <c r="E25" s="18" t="s">
        <v>2699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ROUND(J100,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ROUND((SUM(BE100:BE184)),  2)</f>
        <v>0</v>
      </c>
      <c r="I37" s="157">
        <v>0.20999999999999999</v>
      </c>
      <c r="J37" s="156">
        <f>ROUND(((SUM(BE100:BE184))*I37),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ROUND((SUM(BF100:BF184)),  2)</f>
        <v>0</v>
      </c>
      <c r="I38" s="157">
        <v>0.14999999999999999</v>
      </c>
      <c r="J38" s="156">
        <f>ROUND(((SUM(BF100:BF184))*I38),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ROUND((SUM(BG100:BG184)),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ROUND((SUM(BH100:BH184)),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ROUND((SUM(BI100:BI184)),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2691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2692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2693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2694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922/M-P - Zemní a 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J100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2700</v>
      </c>
      <c r="E68" s="181"/>
      <c r="F68" s="181"/>
      <c r="G68" s="181"/>
      <c r="H68" s="181"/>
      <c r="I68" s="182"/>
      <c r="J68" s="183">
        <f>J101</f>
        <v>0</v>
      </c>
      <c r="K68" s="179"/>
      <c r="L68" s="184"/>
    </row>
    <row r="69" s="9" customFormat="1" ht="19.92" customHeight="1">
      <c r="B69" s="185"/>
      <c r="C69" s="122"/>
      <c r="D69" s="186" t="s">
        <v>2701</v>
      </c>
      <c r="E69" s="187"/>
      <c r="F69" s="187"/>
      <c r="G69" s="187"/>
      <c r="H69" s="187"/>
      <c r="I69" s="188"/>
      <c r="J69" s="189">
        <f>J102</f>
        <v>0</v>
      </c>
      <c r="K69" s="122"/>
      <c r="L69" s="190"/>
    </row>
    <row r="70" s="9" customFormat="1" ht="19.92" customHeight="1">
      <c r="B70" s="185"/>
      <c r="C70" s="122"/>
      <c r="D70" s="186" t="s">
        <v>2702</v>
      </c>
      <c r="E70" s="187"/>
      <c r="F70" s="187"/>
      <c r="G70" s="187"/>
      <c r="H70" s="187"/>
      <c r="I70" s="188"/>
      <c r="J70" s="189">
        <f>J131</f>
        <v>0</v>
      </c>
      <c r="K70" s="122"/>
      <c r="L70" s="190"/>
    </row>
    <row r="71" s="9" customFormat="1" ht="19.92" customHeight="1">
      <c r="B71" s="185"/>
      <c r="C71" s="122"/>
      <c r="D71" s="186" t="s">
        <v>2703</v>
      </c>
      <c r="E71" s="187"/>
      <c r="F71" s="187"/>
      <c r="G71" s="187"/>
      <c r="H71" s="187"/>
      <c r="I71" s="188"/>
      <c r="J71" s="189">
        <f>J136</f>
        <v>0</v>
      </c>
      <c r="K71" s="122"/>
      <c r="L71" s="190"/>
    </row>
    <row r="72" s="9" customFormat="1" ht="14.88" customHeight="1">
      <c r="B72" s="185"/>
      <c r="C72" s="122"/>
      <c r="D72" s="186" t="s">
        <v>2704</v>
      </c>
      <c r="E72" s="187"/>
      <c r="F72" s="187"/>
      <c r="G72" s="187"/>
      <c r="H72" s="187"/>
      <c r="I72" s="188"/>
      <c r="J72" s="189">
        <f>J137</f>
        <v>0</v>
      </c>
      <c r="K72" s="122"/>
      <c r="L72" s="190"/>
    </row>
    <row r="73" s="9" customFormat="1" ht="14.88" customHeight="1">
      <c r="B73" s="185"/>
      <c r="C73" s="122"/>
      <c r="D73" s="186" t="s">
        <v>2705</v>
      </c>
      <c r="E73" s="187"/>
      <c r="F73" s="187"/>
      <c r="G73" s="187"/>
      <c r="H73" s="187"/>
      <c r="I73" s="188"/>
      <c r="J73" s="189">
        <f>J151</f>
        <v>0</v>
      </c>
      <c r="K73" s="122"/>
      <c r="L73" s="190"/>
    </row>
    <row r="74" s="9" customFormat="1" ht="14.88" customHeight="1">
      <c r="B74" s="185"/>
      <c r="C74" s="122"/>
      <c r="D74" s="186" t="s">
        <v>2706</v>
      </c>
      <c r="E74" s="187"/>
      <c r="F74" s="187"/>
      <c r="G74" s="187"/>
      <c r="H74" s="187"/>
      <c r="I74" s="188"/>
      <c r="J74" s="189">
        <f>J160</f>
        <v>0</v>
      </c>
      <c r="K74" s="122"/>
      <c r="L74" s="190"/>
    </row>
    <row r="75" s="9" customFormat="1" ht="14.88" customHeight="1">
      <c r="B75" s="185"/>
      <c r="C75" s="122"/>
      <c r="D75" s="186" t="s">
        <v>2707</v>
      </c>
      <c r="E75" s="187"/>
      <c r="F75" s="187"/>
      <c r="G75" s="187"/>
      <c r="H75" s="187"/>
      <c r="I75" s="188"/>
      <c r="J75" s="189">
        <f>J175</f>
        <v>0</v>
      </c>
      <c r="K75" s="122"/>
      <c r="L75" s="190"/>
    </row>
    <row r="76" s="8" customFormat="1" ht="24.96" customHeight="1">
      <c r="B76" s="178"/>
      <c r="C76" s="179"/>
      <c r="D76" s="180" t="s">
        <v>2708</v>
      </c>
      <c r="E76" s="181"/>
      <c r="F76" s="181"/>
      <c r="G76" s="181"/>
      <c r="H76" s="181"/>
      <c r="I76" s="182"/>
      <c r="J76" s="183">
        <f>J182</f>
        <v>0</v>
      </c>
      <c r="K76" s="179"/>
      <c r="L76" s="184"/>
    </row>
    <row r="77" s="1" customFormat="1" ht="21.84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58"/>
      <c r="C78" s="59"/>
      <c r="D78" s="59"/>
      <c r="E78" s="59"/>
      <c r="F78" s="59"/>
      <c r="G78" s="59"/>
      <c r="H78" s="59"/>
      <c r="I78" s="168"/>
      <c r="J78" s="59"/>
      <c r="K78" s="59"/>
      <c r="L78" s="44"/>
    </row>
    <row r="82" s="1" customFormat="1" ht="6.96" customHeight="1">
      <c r="B82" s="60"/>
      <c r="C82" s="61"/>
      <c r="D82" s="61"/>
      <c r="E82" s="61"/>
      <c r="F82" s="61"/>
      <c r="G82" s="61"/>
      <c r="H82" s="61"/>
      <c r="I82" s="171"/>
      <c r="J82" s="61"/>
      <c r="K82" s="61"/>
      <c r="L82" s="44"/>
    </row>
    <row r="83" s="1" customFormat="1" ht="24.96" customHeight="1">
      <c r="B83" s="39"/>
      <c r="C83" s="24" t="s">
        <v>179</v>
      </c>
      <c r="D83" s="40"/>
      <c r="E83" s="40"/>
      <c r="F83" s="40"/>
      <c r="G83" s="40"/>
      <c r="H83" s="40"/>
      <c r="I83" s="144"/>
      <c r="J83" s="40"/>
      <c r="K83" s="40"/>
      <c r="L83" s="44"/>
    </row>
    <row r="84" s="1" customFormat="1" ht="6.96" customHeight="1">
      <c r="B84" s="39"/>
      <c r="C84" s="40"/>
      <c r="D84" s="40"/>
      <c r="E84" s="40"/>
      <c r="F84" s="40"/>
      <c r="G84" s="40"/>
      <c r="H84" s="40"/>
      <c r="I84" s="144"/>
      <c r="J84" s="40"/>
      <c r="K84" s="40"/>
      <c r="L84" s="44"/>
    </row>
    <row r="85" s="1" customFormat="1" ht="12" customHeight="1">
      <c r="B85" s="39"/>
      <c r="C85" s="33" t="s">
        <v>16</v>
      </c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6.5" customHeight="1">
      <c r="B86" s="39"/>
      <c r="C86" s="40"/>
      <c r="D86" s="40"/>
      <c r="E86" s="172" t="str">
        <f>E7</f>
        <v>Malešická, 1. a 2. etapa, 2. etapa Za Vackovem - Habrová</v>
      </c>
      <c r="F86" s="33"/>
      <c r="G86" s="33"/>
      <c r="H86" s="33"/>
      <c r="I86" s="144"/>
      <c r="J86" s="40"/>
      <c r="K86" s="40"/>
      <c r="L86" s="44"/>
    </row>
    <row r="87" ht="12" customHeight="1">
      <c r="B87" s="22"/>
      <c r="C87" s="33" t="s">
        <v>168</v>
      </c>
      <c r="D87" s="23"/>
      <c r="E87" s="23"/>
      <c r="F87" s="23"/>
      <c r="G87" s="23"/>
      <c r="H87" s="23"/>
      <c r="I87" s="137"/>
      <c r="J87" s="23"/>
      <c r="K87" s="23"/>
      <c r="L87" s="21"/>
    </row>
    <row r="88" ht="16.5" customHeight="1">
      <c r="B88" s="22"/>
      <c r="C88" s="23"/>
      <c r="D88" s="23"/>
      <c r="E88" s="172" t="s">
        <v>2691</v>
      </c>
      <c r="F88" s="23"/>
      <c r="G88" s="23"/>
      <c r="H88" s="23"/>
      <c r="I88" s="137"/>
      <c r="J88" s="23"/>
      <c r="K88" s="23"/>
      <c r="L88" s="21"/>
    </row>
    <row r="89" ht="12" customHeight="1">
      <c r="B89" s="22"/>
      <c r="C89" s="33" t="s">
        <v>2692</v>
      </c>
      <c r="D89" s="23"/>
      <c r="E89" s="23"/>
      <c r="F89" s="23"/>
      <c r="G89" s="23"/>
      <c r="H89" s="23"/>
      <c r="I89" s="137"/>
      <c r="J89" s="23"/>
      <c r="K89" s="23"/>
      <c r="L89" s="21"/>
    </row>
    <row r="90" s="1" customFormat="1" ht="16.5" customHeight="1">
      <c r="B90" s="39"/>
      <c r="C90" s="40"/>
      <c r="D90" s="40"/>
      <c r="E90" s="33" t="s">
        <v>2693</v>
      </c>
      <c r="F90" s="40"/>
      <c r="G90" s="40"/>
      <c r="H90" s="40"/>
      <c r="I90" s="144"/>
      <c r="J90" s="40"/>
      <c r="K90" s="40"/>
      <c r="L90" s="44"/>
    </row>
    <row r="91" s="1" customFormat="1" ht="12" customHeight="1">
      <c r="B91" s="39"/>
      <c r="C91" s="33" t="s">
        <v>2694</v>
      </c>
      <c r="D91" s="40"/>
      <c r="E91" s="40"/>
      <c r="F91" s="40"/>
      <c r="G91" s="40"/>
      <c r="H91" s="40"/>
      <c r="I91" s="144"/>
      <c r="J91" s="40"/>
      <c r="K91" s="40"/>
      <c r="L91" s="44"/>
    </row>
    <row r="92" s="1" customFormat="1" ht="16.5" customHeight="1">
      <c r="B92" s="39"/>
      <c r="C92" s="40"/>
      <c r="D92" s="40"/>
      <c r="E92" s="65" t="str">
        <f>E13</f>
        <v>922/M-P - Zemní a montážní práce</v>
      </c>
      <c r="F92" s="40"/>
      <c r="G92" s="40"/>
      <c r="H92" s="40"/>
      <c r="I92" s="144"/>
      <c r="J92" s="40"/>
      <c r="K92" s="40"/>
      <c r="L92" s="44"/>
    </row>
    <row r="93" s="1" customFormat="1" ht="6.96" customHeight="1"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44"/>
    </row>
    <row r="94" s="1" customFormat="1" ht="12" customHeight="1">
      <c r="B94" s="39"/>
      <c r="C94" s="33" t="s">
        <v>21</v>
      </c>
      <c r="D94" s="40"/>
      <c r="E94" s="40"/>
      <c r="F94" s="28" t="str">
        <f>F16</f>
        <v xml:space="preserve"> </v>
      </c>
      <c r="G94" s="40"/>
      <c r="H94" s="40"/>
      <c r="I94" s="146" t="s">
        <v>23</v>
      </c>
      <c r="J94" s="68" t="str">
        <f>IF(J16="","",J16)</f>
        <v>25. 10. 2018</v>
      </c>
      <c r="K94" s="40"/>
      <c r="L94" s="44"/>
    </row>
    <row r="95" s="1" customFormat="1" ht="6.96" customHeight="1"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44"/>
    </row>
    <row r="96" s="1" customFormat="1" ht="13.65" customHeight="1">
      <c r="B96" s="39"/>
      <c r="C96" s="33" t="s">
        <v>25</v>
      </c>
      <c r="D96" s="40"/>
      <c r="E96" s="40"/>
      <c r="F96" s="28" t="str">
        <f>E19</f>
        <v>PREdistribuce, a.s.</v>
      </c>
      <c r="G96" s="40"/>
      <c r="H96" s="40"/>
      <c r="I96" s="146" t="s">
        <v>33</v>
      </c>
      <c r="J96" s="37" t="str">
        <f>E25</f>
        <v>ELEKTROŠTIKA, s.r.o.</v>
      </c>
      <c r="K96" s="40"/>
      <c r="L96" s="44"/>
    </row>
    <row r="97" s="1" customFormat="1" ht="13.65" customHeight="1">
      <c r="B97" s="39"/>
      <c r="C97" s="33" t="s">
        <v>31</v>
      </c>
      <c r="D97" s="40"/>
      <c r="E97" s="40"/>
      <c r="F97" s="28" t="str">
        <f>IF(E22="","",E22)</f>
        <v>Vyplň údaj</v>
      </c>
      <c r="G97" s="40"/>
      <c r="H97" s="40"/>
      <c r="I97" s="146" t="s">
        <v>38</v>
      </c>
      <c r="J97" s="37" t="str">
        <f>E28</f>
        <v xml:space="preserve"> </v>
      </c>
      <c r="K97" s="40"/>
      <c r="L97" s="44"/>
    </row>
    <row r="98" s="1" customFormat="1" ht="10.32" customHeight="1">
      <c r="B98" s="39"/>
      <c r="C98" s="40"/>
      <c r="D98" s="40"/>
      <c r="E98" s="40"/>
      <c r="F98" s="40"/>
      <c r="G98" s="40"/>
      <c r="H98" s="40"/>
      <c r="I98" s="144"/>
      <c r="J98" s="40"/>
      <c r="K98" s="40"/>
      <c r="L98" s="44"/>
    </row>
    <row r="99" s="10" customFormat="1" ht="29.28" customHeight="1">
      <c r="B99" s="191"/>
      <c r="C99" s="192" t="s">
        <v>180</v>
      </c>
      <c r="D99" s="193" t="s">
        <v>61</v>
      </c>
      <c r="E99" s="193" t="s">
        <v>57</v>
      </c>
      <c r="F99" s="193" t="s">
        <v>58</v>
      </c>
      <c r="G99" s="193" t="s">
        <v>181</v>
      </c>
      <c r="H99" s="193" t="s">
        <v>182</v>
      </c>
      <c r="I99" s="194" t="s">
        <v>183</v>
      </c>
      <c r="J99" s="193" t="s">
        <v>172</v>
      </c>
      <c r="K99" s="195" t="s">
        <v>184</v>
      </c>
      <c r="L99" s="196"/>
      <c r="M99" s="88" t="s">
        <v>19</v>
      </c>
      <c r="N99" s="89" t="s">
        <v>46</v>
      </c>
      <c r="O99" s="89" t="s">
        <v>185</v>
      </c>
      <c r="P99" s="89" t="s">
        <v>186</v>
      </c>
      <c r="Q99" s="89" t="s">
        <v>187</v>
      </c>
      <c r="R99" s="89" t="s">
        <v>188</v>
      </c>
      <c r="S99" s="89" t="s">
        <v>189</v>
      </c>
      <c r="T99" s="90" t="s">
        <v>190</v>
      </c>
    </row>
    <row r="100" s="1" customFormat="1" ht="22.8" customHeight="1">
      <c r="B100" s="39"/>
      <c r="C100" s="95" t="s">
        <v>191</v>
      </c>
      <c r="D100" s="40"/>
      <c r="E100" s="40"/>
      <c r="F100" s="40"/>
      <c r="G100" s="40"/>
      <c r="H100" s="40"/>
      <c r="I100" s="144"/>
      <c r="J100" s="197">
        <f>BK100</f>
        <v>0</v>
      </c>
      <c r="K100" s="40"/>
      <c r="L100" s="44"/>
      <c r="M100" s="91"/>
      <c r="N100" s="92"/>
      <c r="O100" s="92"/>
      <c r="P100" s="198">
        <f>P101+P182</f>
        <v>0</v>
      </c>
      <c r="Q100" s="92"/>
      <c r="R100" s="198">
        <f>R101+R182</f>
        <v>2.8799679999999999</v>
      </c>
      <c r="S100" s="92"/>
      <c r="T100" s="199">
        <f>T101+T182</f>
        <v>7.5469999999999988</v>
      </c>
      <c r="AT100" s="18" t="s">
        <v>75</v>
      </c>
      <c r="AU100" s="18" t="s">
        <v>173</v>
      </c>
      <c r="BK100" s="200">
        <f>BK101+BK182</f>
        <v>0</v>
      </c>
    </row>
    <row r="101" s="11" customFormat="1" ht="25.92" customHeight="1">
      <c r="B101" s="201"/>
      <c r="C101" s="202"/>
      <c r="D101" s="203" t="s">
        <v>75</v>
      </c>
      <c r="E101" s="204" t="s">
        <v>497</v>
      </c>
      <c r="F101" s="204" t="s">
        <v>2709</v>
      </c>
      <c r="G101" s="202"/>
      <c r="H101" s="202"/>
      <c r="I101" s="205"/>
      <c r="J101" s="206">
        <f>BK101</f>
        <v>0</v>
      </c>
      <c r="K101" s="202"/>
      <c r="L101" s="207"/>
      <c r="M101" s="208"/>
      <c r="N101" s="209"/>
      <c r="O101" s="209"/>
      <c r="P101" s="210">
        <f>P102+P131+P136</f>
        <v>0</v>
      </c>
      <c r="Q101" s="209"/>
      <c r="R101" s="210">
        <f>R102+R131+R136</f>
        <v>2.8799679999999999</v>
      </c>
      <c r="S101" s="209"/>
      <c r="T101" s="211">
        <f>T102+T131+T136</f>
        <v>7.5469999999999988</v>
      </c>
      <c r="AR101" s="212" t="s">
        <v>121</v>
      </c>
      <c r="AT101" s="213" t="s">
        <v>75</v>
      </c>
      <c r="AU101" s="213" t="s">
        <v>76</v>
      </c>
      <c r="AY101" s="212" t="s">
        <v>195</v>
      </c>
      <c r="BK101" s="214">
        <f>BK102+BK131+BK136</f>
        <v>0</v>
      </c>
    </row>
    <row r="102" s="11" customFormat="1" ht="22.8" customHeight="1">
      <c r="B102" s="201"/>
      <c r="C102" s="202"/>
      <c r="D102" s="203" t="s">
        <v>75</v>
      </c>
      <c r="E102" s="215" t="s">
        <v>2710</v>
      </c>
      <c r="F102" s="215" t="s">
        <v>2711</v>
      </c>
      <c r="G102" s="202"/>
      <c r="H102" s="202"/>
      <c r="I102" s="205"/>
      <c r="J102" s="216">
        <f>BK102</f>
        <v>0</v>
      </c>
      <c r="K102" s="202"/>
      <c r="L102" s="207"/>
      <c r="M102" s="208"/>
      <c r="N102" s="209"/>
      <c r="O102" s="209"/>
      <c r="P102" s="210">
        <f>SUM(P103:P130)</f>
        <v>0</v>
      </c>
      <c r="Q102" s="209"/>
      <c r="R102" s="210">
        <f>SUM(R103:R130)</f>
        <v>0</v>
      </c>
      <c r="S102" s="209"/>
      <c r="T102" s="211">
        <f>SUM(T103:T130)</f>
        <v>0</v>
      </c>
      <c r="AR102" s="212" t="s">
        <v>121</v>
      </c>
      <c r="AT102" s="213" t="s">
        <v>75</v>
      </c>
      <c r="AU102" s="213" t="s">
        <v>84</v>
      </c>
      <c r="AY102" s="212" t="s">
        <v>195</v>
      </c>
      <c r="BK102" s="214">
        <f>SUM(BK103:BK130)</f>
        <v>0</v>
      </c>
    </row>
    <row r="103" s="1" customFormat="1" ht="16.5" customHeight="1">
      <c r="B103" s="39"/>
      <c r="C103" s="270" t="s">
        <v>84</v>
      </c>
      <c r="D103" s="270" t="s">
        <v>497</v>
      </c>
      <c r="E103" s="271" t="s">
        <v>2712</v>
      </c>
      <c r="F103" s="272" t="s">
        <v>2713</v>
      </c>
      <c r="G103" s="273" t="s">
        <v>2714</v>
      </c>
      <c r="H103" s="274">
        <v>1</v>
      </c>
      <c r="I103" s="275"/>
      <c r="J103" s="276">
        <f>ROUND(I103*H103,2)</f>
        <v>0</v>
      </c>
      <c r="K103" s="272" t="s">
        <v>2715</v>
      </c>
      <c r="L103" s="277"/>
      <c r="M103" s="278" t="s">
        <v>19</v>
      </c>
      <c r="N103" s="279" t="s">
        <v>47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2716</v>
      </c>
      <c r="AT103" s="18" t="s">
        <v>497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2716</v>
      </c>
      <c r="BM103" s="18" t="s">
        <v>2853</v>
      </c>
    </row>
    <row r="104" s="1" customFormat="1">
      <c r="B104" s="39"/>
      <c r="C104" s="40"/>
      <c r="D104" s="229" t="s">
        <v>204</v>
      </c>
      <c r="E104" s="40"/>
      <c r="F104" s="230" t="s">
        <v>2713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" customFormat="1" ht="16.5" customHeight="1">
      <c r="B105" s="39"/>
      <c r="C105" s="270" t="s">
        <v>86</v>
      </c>
      <c r="D105" s="270" t="s">
        <v>497</v>
      </c>
      <c r="E105" s="271" t="s">
        <v>2718</v>
      </c>
      <c r="F105" s="272" t="s">
        <v>2719</v>
      </c>
      <c r="G105" s="273" t="s">
        <v>2714</v>
      </c>
      <c r="H105" s="274">
        <v>2</v>
      </c>
      <c r="I105" s="275"/>
      <c r="J105" s="276">
        <f>ROUND(I105*H105,2)</f>
        <v>0</v>
      </c>
      <c r="K105" s="272" t="s">
        <v>2715</v>
      </c>
      <c r="L105" s="277"/>
      <c r="M105" s="278" t="s">
        <v>19</v>
      </c>
      <c r="N105" s="279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2716</v>
      </c>
      <c r="AT105" s="18" t="s">
        <v>497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2716</v>
      </c>
      <c r="BM105" s="18" t="s">
        <v>2854</v>
      </c>
    </row>
    <row r="106" s="1" customFormat="1">
      <c r="B106" s="39"/>
      <c r="C106" s="40"/>
      <c r="D106" s="229" t="s">
        <v>204</v>
      </c>
      <c r="E106" s="40"/>
      <c r="F106" s="230" t="s">
        <v>2719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" customFormat="1" ht="16.5" customHeight="1">
      <c r="B107" s="39"/>
      <c r="C107" s="270" t="s">
        <v>121</v>
      </c>
      <c r="D107" s="270" t="s">
        <v>497</v>
      </c>
      <c r="E107" s="271" t="s">
        <v>2721</v>
      </c>
      <c r="F107" s="272" t="s">
        <v>2722</v>
      </c>
      <c r="G107" s="273" t="s">
        <v>2248</v>
      </c>
      <c r="H107" s="274">
        <v>2</v>
      </c>
      <c r="I107" s="275"/>
      <c r="J107" s="276">
        <f>ROUND(I107*H107,2)</f>
        <v>0</v>
      </c>
      <c r="K107" s="272" t="s">
        <v>2715</v>
      </c>
      <c r="L107" s="277"/>
      <c r="M107" s="278" t="s">
        <v>19</v>
      </c>
      <c r="N107" s="279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2716</v>
      </c>
      <c r="AT107" s="18" t="s">
        <v>497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2716</v>
      </c>
      <c r="BM107" s="18" t="s">
        <v>2855</v>
      </c>
    </row>
    <row r="108" s="1" customFormat="1">
      <c r="B108" s="39"/>
      <c r="C108" s="40"/>
      <c r="D108" s="229" t="s">
        <v>204</v>
      </c>
      <c r="E108" s="40"/>
      <c r="F108" s="230" t="s">
        <v>2722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" customFormat="1" ht="16.5" customHeight="1">
      <c r="B109" s="39"/>
      <c r="C109" s="270" t="s">
        <v>213</v>
      </c>
      <c r="D109" s="270" t="s">
        <v>497</v>
      </c>
      <c r="E109" s="271" t="s">
        <v>2724</v>
      </c>
      <c r="F109" s="272" t="s">
        <v>2725</v>
      </c>
      <c r="G109" s="273" t="s">
        <v>2248</v>
      </c>
      <c r="H109" s="274">
        <v>2</v>
      </c>
      <c r="I109" s="275"/>
      <c r="J109" s="276">
        <f>ROUND(I109*H109,2)</f>
        <v>0</v>
      </c>
      <c r="K109" s="272" t="s">
        <v>2715</v>
      </c>
      <c r="L109" s="277"/>
      <c r="M109" s="278" t="s">
        <v>19</v>
      </c>
      <c r="N109" s="279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2716</v>
      </c>
      <c r="AT109" s="18" t="s">
        <v>497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2716</v>
      </c>
      <c r="BM109" s="18" t="s">
        <v>2856</v>
      </c>
    </row>
    <row r="110" s="1" customFormat="1">
      <c r="B110" s="39"/>
      <c r="C110" s="40"/>
      <c r="D110" s="229" t="s">
        <v>204</v>
      </c>
      <c r="E110" s="40"/>
      <c r="F110" s="230" t="s">
        <v>2725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" customFormat="1" ht="16.5" customHeight="1">
      <c r="B111" s="39"/>
      <c r="C111" s="270" t="s">
        <v>194</v>
      </c>
      <c r="D111" s="270" t="s">
        <v>497</v>
      </c>
      <c r="E111" s="271" t="s">
        <v>2727</v>
      </c>
      <c r="F111" s="272" t="s">
        <v>2728</v>
      </c>
      <c r="G111" s="273" t="s">
        <v>2248</v>
      </c>
      <c r="H111" s="274">
        <v>2</v>
      </c>
      <c r="I111" s="275"/>
      <c r="J111" s="276">
        <f>ROUND(I111*H111,2)</f>
        <v>0</v>
      </c>
      <c r="K111" s="272" t="s">
        <v>2715</v>
      </c>
      <c r="L111" s="277"/>
      <c r="M111" s="278" t="s">
        <v>19</v>
      </c>
      <c r="N111" s="279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229</v>
      </c>
      <c r="AT111" s="18" t="s">
        <v>497</v>
      </c>
      <c r="AU111" s="18" t="s">
        <v>86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213</v>
      </c>
      <c r="BM111" s="18" t="s">
        <v>2857</v>
      </c>
    </row>
    <row r="112" s="1" customFormat="1">
      <c r="B112" s="39"/>
      <c r="C112" s="40"/>
      <c r="D112" s="229" t="s">
        <v>204</v>
      </c>
      <c r="E112" s="40"/>
      <c r="F112" s="230" t="s">
        <v>2728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86</v>
      </c>
    </row>
    <row r="113" s="1" customFormat="1" ht="16.5" customHeight="1">
      <c r="B113" s="39"/>
      <c r="C113" s="270" t="s">
        <v>220</v>
      </c>
      <c r="D113" s="270" t="s">
        <v>497</v>
      </c>
      <c r="E113" s="271" t="s">
        <v>2730</v>
      </c>
      <c r="F113" s="272" t="s">
        <v>2731</v>
      </c>
      <c r="G113" s="273" t="s">
        <v>2248</v>
      </c>
      <c r="H113" s="274">
        <v>12</v>
      </c>
      <c r="I113" s="275"/>
      <c r="J113" s="276">
        <f>ROUND(I113*H113,2)</f>
        <v>0</v>
      </c>
      <c r="K113" s="272" t="s">
        <v>2715</v>
      </c>
      <c r="L113" s="277"/>
      <c r="M113" s="278" t="s">
        <v>19</v>
      </c>
      <c r="N113" s="279" t="s">
        <v>47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229</v>
      </c>
      <c r="AT113" s="18" t="s">
        <v>497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213</v>
      </c>
      <c r="BM113" s="18" t="s">
        <v>2858</v>
      </c>
    </row>
    <row r="114" s="1" customFormat="1">
      <c r="B114" s="39"/>
      <c r="C114" s="40"/>
      <c r="D114" s="229" t="s">
        <v>204</v>
      </c>
      <c r="E114" s="40"/>
      <c r="F114" s="230" t="s">
        <v>2731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" customFormat="1" ht="16.5" customHeight="1">
      <c r="B115" s="39"/>
      <c r="C115" s="217" t="s">
        <v>225</v>
      </c>
      <c r="D115" s="217" t="s">
        <v>198</v>
      </c>
      <c r="E115" s="218" t="s">
        <v>2733</v>
      </c>
      <c r="F115" s="219" t="s">
        <v>2734</v>
      </c>
      <c r="G115" s="220" t="s">
        <v>223</v>
      </c>
      <c r="H115" s="221">
        <v>12</v>
      </c>
      <c r="I115" s="222"/>
      <c r="J115" s="223">
        <f>ROUND(I115*H115,2)</f>
        <v>0</v>
      </c>
      <c r="K115" s="219" t="s">
        <v>2715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780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780</v>
      </c>
      <c r="BM115" s="18" t="s">
        <v>2859</v>
      </c>
    </row>
    <row r="116" s="1" customFormat="1">
      <c r="B116" s="39"/>
      <c r="C116" s="40"/>
      <c r="D116" s="229" t="s">
        <v>204</v>
      </c>
      <c r="E116" s="40"/>
      <c r="F116" s="230" t="s">
        <v>2736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" customFormat="1" ht="22.5" customHeight="1">
      <c r="B117" s="39"/>
      <c r="C117" s="217" t="s">
        <v>229</v>
      </c>
      <c r="D117" s="217" t="s">
        <v>198</v>
      </c>
      <c r="E117" s="218" t="s">
        <v>2737</v>
      </c>
      <c r="F117" s="219" t="s">
        <v>2738</v>
      </c>
      <c r="G117" s="220" t="s">
        <v>223</v>
      </c>
      <c r="H117" s="221">
        <v>1</v>
      </c>
      <c r="I117" s="222"/>
      <c r="J117" s="223">
        <f>ROUND(I117*H117,2)</f>
        <v>0</v>
      </c>
      <c r="K117" s="219" t="s">
        <v>2715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780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780</v>
      </c>
      <c r="BM117" s="18" t="s">
        <v>2860</v>
      </c>
    </row>
    <row r="118" s="1" customFormat="1">
      <c r="B118" s="39"/>
      <c r="C118" s="40"/>
      <c r="D118" s="229" t="s">
        <v>204</v>
      </c>
      <c r="E118" s="40"/>
      <c r="F118" s="230" t="s">
        <v>2740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" customFormat="1" ht="16.5" customHeight="1">
      <c r="B119" s="39"/>
      <c r="C119" s="217" t="s">
        <v>235</v>
      </c>
      <c r="D119" s="217" t="s">
        <v>198</v>
      </c>
      <c r="E119" s="218" t="s">
        <v>2741</v>
      </c>
      <c r="F119" s="219" t="s">
        <v>2742</v>
      </c>
      <c r="G119" s="220" t="s">
        <v>312</v>
      </c>
      <c r="H119" s="221">
        <v>219</v>
      </c>
      <c r="I119" s="222"/>
      <c r="J119" s="223">
        <f>ROUND(I119*H119,2)</f>
        <v>0</v>
      </c>
      <c r="K119" s="219" t="s">
        <v>2715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780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780</v>
      </c>
      <c r="BM119" s="18" t="s">
        <v>2861</v>
      </c>
    </row>
    <row r="120" s="1" customFormat="1">
      <c r="B120" s="39"/>
      <c r="C120" s="40"/>
      <c r="D120" s="229" t="s">
        <v>204</v>
      </c>
      <c r="E120" s="40"/>
      <c r="F120" s="230" t="s">
        <v>2744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" customFormat="1" ht="16.5" customHeight="1">
      <c r="B121" s="39"/>
      <c r="C121" s="270" t="s">
        <v>239</v>
      </c>
      <c r="D121" s="270" t="s">
        <v>497</v>
      </c>
      <c r="E121" s="271" t="s">
        <v>2745</v>
      </c>
      <c r="F121" s="272" t="s">
        <v>2746</v>
      </c>
      <c r="G121" s="273" t="s">
        <v>312</v>
      </c>
      <c r="H121" s="274">
        <v>219</v>
      </c>
      <c r="I121" s="275"/>
      <c r="J121" s="276">
        <f>ROUND(I121*H121,2)</f>
        <v>0</v>
      </c>
      <c r="K121" s="272" t="s">
        <v>2715</v>
      </c>
      <c r="L121" s="277"/>
      <c r="M121" s="278" t="s">
        <v>19</v>
      </c>
      <c r="N121" s="279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2716</v>
      </c>
      <c r="AT121" s="18" t="s">
        <v>497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2716</v>
      </c>
      <c r="BM121" s="18" t="s">
        <v>2862</v>
      </c>
    </row>
    <row r="122" s="1" customFormat="1">
      <c r="B122" s="39"/>
      <c r="C122" s="40"/>
      <c r="D122" s="229" t="s">
        <v>204</v>
      </c>
      <c r="E122" s="40"/>
      <c r="F122" s="230" t="s">
        <v>2746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" customFormat="1" ht="16.5" customHeight="1">
      <c r="B123" s="39"/>
      <c r="C123" s="270" t="s">
        <v>243</v>
      </c>
      <c r="D123" s="270" t="s">
        <v>497</v>
      </c>
      <c r="E123" s="271" t="s">
        <v>2748</v>
      </c>
      <c r="F123" s="272" t="s">
        <v>2749</v>
      </c>
      <c r="G123" s="273" t="s">
        <v>2248</v>
      </c>
      <c r="H123" s="274">
        <v>6</v>
      </c>
      <c r="I123" s="275"/>
      <c r="J123" s="276">
        <f>ROUND(I123*H123,2)</f>
        <v>0</v>
      </c>
      <c r="K123" s="272" t="s">
        <v>2715</v>
      </c>
      <c r="L123" s="277"/>
      <c r="M123" s="278" t="s">
        <v>19</v>
      </c>
      <c r="N123" s="279" t="s">
        <v>47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2716</v>
      </c>
      <c r="AT123" s="18" t="s">
        <v>497</v>
      </c>
      <c r="AU123" s="18" t="s">
        <v>86</v>
      </c>
      <c r="AY123" s="18" t="s">
        <v>195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84</v>
      </c>
      <c r="BK123" s="228">
        <f>ROUND(I123*H123,2)</f>
        <v>0</v>
      </c>
      <c r="BL123" s="18" t="s">
        <v>2716</v>
      </c>
      <c r="BM123" s="18" t="s">
        <v>2863</v>
      </c>
    </row>
    <row r="124" s="1" customFormat="1">
      <c r="B124" s="39"/>
      <c r="C124" s="40"/>
      <c r="D124" s="229" t="s">
        <v>204</v>
      </c>
      <c r="E124" s="40"/>
      <c r="F124" s="230" t="s">
        <v>2749</v>
      </c>
      <c r="G124" s="40"/>
      <c r="H124" s="40"/>
      <c r="I124" s="144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204</v>
      </c>
      <c r="AU124" s="18" t="s">
        <v>86</v>
      </c>
    </row>
    <row r="125" s="1" customFormat="1" ht="16.5" customHeight="1">
      <c r="B125" s="39"/>
      <c r="C125" s="217" t="s">
        <v>249</v>
      </c>
      <c r="D125" s="217" t="s">
        <v>198</v>
      </c>
      <c r="E125" s="218" t="s">
        <v>2751</v>
      </c>
      <c r="F125" s="219" t="s">
        <v>2752</v>
      </c>
      <c r="G125" s="220" t="s">
        <v>223</v>
      </c>
      <c r="H125" s="221">
        <v>73</v>
      </c>
      <c r="I125" s="222"/>
      <c r="J125" s="223">
        <f>ROUND(I125*H125,2)</f>
        <v>0</v>
      </c>
      <c r="K125" s="219" t="s">
        <v>2715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780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780</v>
      </c>
      <c r="BM125" s="18" t="s">
        <v>2864</v>
      </c>
    </row>
    <row r="126" s="1" customFormat="1">
      <c r="B126" s="39"/>
      <c r="C126" s="40"/>
      <c r="D126" s="229" t="s">
        <v>204</v>
      </c>
      <c r="E126" s="40"/>
      <c r="F126" s="230" t="s">
        <v>2754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" customFormat="1" ht="16.5" customHeight="1">
      <c r="B127" s="39"/>
      <c r="C127" s="270" t="s">
        <v>253</v>
      </c>
      <c r="D127" s="270" t="s">
        <v>497</v>
      </c>
      <c r="E127" s="271" t="s">
        <v>2755</v>
      </c>
      <c r="F127" s="272" t="s">
        <v>2756</v>
      </c>
      <c r="G127" s="273" t="s">
        <v>2248</v>
      </c>
      <c r="H127" s="274">
        <v>73</v>
      </c>
      <c r="I127" s="275"/>
      <c r="J127" s="276">
        <f>ROUND(I127*H127,2)</f>
        <v>0</v>
      </c>
      <c r="K127" s="272" t="s">
        <v>2715</v>
      </c>
      <c r="L127" s="277"/>
      <c r="M127" s="278" t="s">
        <v>19</v>
      </c>
      <c r="N127" s="279" t="s">
        <v>47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2716</v>
      </c>
      <c r="AT127" s="18" t="s">
        <v>497</v>
      </c>
      <c r="AU127" s="18" t="s">
        <v>86</v>
      </c>
      <c r="AY127" s="18" t="s">
        <v>195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84</v>
      </c>
      <c r="BK127" s="228">
        <f>ROUND(I127*H127,2)</f>
        <v>0</v>
      </c>
      <c r="BL127" s="18" t="s">
        <v>2716</v>
      </c>
      <c r="BM127" s="18" t="s">
        <v>2865</v>
      </c>
    </row>
    <row r="128" s="1" customFormat="1">
      <c r="B128" s="39"/>
      <c r="C128" s="40"/>
      <c r="D128" s="229" t="s">
        <v>204</v>
      </c>
      <c r="E128" s="40"/>
      <c r="F128" s="230" t="s">
        <v>2756</v>
      </c>
      <c r="G128" s="40"/>
      <c r="H128" s="40"/>
      <c r="I128" s="144"/>
      <c r="J128" s="40"/>
      <c r="K128" s="40"/>
      <c r="L128" s="44"/>
      <c r="M128" s="231"/>
      <c r="N128" s="80"/>
      <c r="O128" s="80"/>
      <c r="P128" s="80"/>
      <c r="Q128" s="80"/>
      <c r="R128" s="80"/>
      <c r="S128" s="80"/>
      <c r="T128" s="81"/>
      <c r="AT128" s="18" t="s">
        <v>204</v>
      </c>
      <c r="AU128" s="18" t="s">
        <v>86</v>
      </c>
    </row>
    <row r="129" s="1" customFormat="1" ht="16.5" customHeight="1">
      <c r="B129" s="39"/>
      <c r="C129" s="217" t="s">
        <v>257</v>
      </c>
      <c r="D129" s="217" t="s">
        <v>198</v>
      </c>
      <c r="E129" s="218" t="s">
        <v>2758</v>
      </c>
      <c r="F129" s="219" t="s">
        <v>2759</v>
      </c>
      <c r="G129" s="220" t="s">
        <v>223</v>
      </c>
      <c r="H129" s="221">
        <v>2</v>
      </c>
      <c r="I129" s="222"/>
      <c r="J129" s="223">
        <f>ROUND(I129*H129,2)</f>
        <v>0</v>
      </c>
      <c r="K129" s="219" t="s">
        <v>2715</v>
      </c>
      <c r="L129" s="44"/>
      <c r="M129" s="224" t="s">
        <v>19</v>
      </c>
      <c r="N129" s="225" t="s">
        <v>47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780</v>
      </c>
      <c r="AT129" s="18" t="s">
        <v>198</v>
      </c>
      <c r="AU129" s="18" t="s">
        <v>86</v>
      </c>
      <c r="AY129" s="18" t="s">
        <v>195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84</v>
      </c>
      <c r="BK129" s="228">
        <f>ROUND(I129*H129,2)</f>
        <v>0</v>
      </c>
      <c r="BL129" s="18" t="s">
        <v>780</v>
      </c>
      <c r="BM129" s="18" t="s">
        <v>2866</v>
      </c>
    </row>
    <row r="130" s="1" customFormat="1">
      <c r="B130" s="39"/>
      <c r="C130" s="40"/>
      <c r="D130" s="229" t="s">
        <v>204</v>
      </c>
      <c r="E130" s="40"/>
      <c r="F130" s="230" t="s">
        <v>2761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204</v>
      </c>
      <c r="AU130" s="18" t="s">
        <v>86</v>
      </c>
    </row>
    <row r="131" s="11" customFormat="1" ht="22.8" customHeight="1">
      <c r="B131" s="201"/>
      <c r="C131" s="202"/>
      <c r="D131" s="203" t="s">
        <v>75</v>
      </c>
      <c r="E131" s="215" t="s">
        <v>2762</v>
      </c>
      <c r="F131" s="215" t="s">
        <v>2763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SUM(P132:P135)</f>
        <v>0</v>
      </c>
      <c r="Q131" s="209"/>
      <c r="R131" s="210">
        <f>SUM(R132:R135)</f>
        <v>0</v>
      </c>
      <c r="S131" s="209"/>
      <c r="T131" s="211">
        <f>SUM(T132:T135)</f>
        <v>0</v>
      </c>
      <c r="AR131" s="212" t="s">
        <v>121</v>
      </c>
      <c r="AT131" s="213" t="s">
        <v>75</v>
      </c>
      <c r="AU131" s="213" t="s">
        <v>84</v>
      </c>
      <c r="AY131" s="212" t="s">
        <v>195</v>
      </c>
      <c r="BK131" s="214">
        <f>SUM(BK132:BK135)</f>
        <v>0</v>
      </c>
    </row>
    <row r="132" s="1" customFormat="1" ht="22.5" customHeight="1">
      <c r="B132" s="39"/>
      <c r="C132" s="217" t="s">
        <v>8</v>
      </c>
      <c r="D132" s="217" t="s">
        <v>198</v>
      </c>
      <c r="E132" s="218" t="s">
        <v>2764</v>
      </c>
      <c r="F132" s="219" t="s">
        <v>2765</v>
      </c>
      <c r="G132" s="220" t="s">
        <v>223</v>
      </c>
      <c r="H132" s="221">
        <v>2</v>
      </c>
      <c r="I132" s="222"/>
      <c r="J132" s="223">
        <f>ROUND(I132*H132,2)</f>
        <v>0</v>
      </c>
      <c r="K132" s="219" t="s">
        <v>2715</v>
      </c>
      <c r="L132" s="44"/>
      <c r="M132" s="224" t="s">
        <v>19</v>
      </c>
      <c r="N132" s="225" t="s">
        <v>47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780</v>
      </c>
      <c r="AT132" s="18" t="s">
        <v>198</v>
      </c>
      <c r="AU132" s="18" t="s">
        <v>86</v>
      </c>
      <c r="AY132" s="18" t="s">
        <v>195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84</v>
      </c>
      <c r="BK132" s="228">
        <f>ROUND(I132*H132,2)</f>
        <v>0</v>
      </c>
      <c r="BL132" s="18" t="s">
        <v>780</v>
      </c>
      <c r="BM132" s="18" t="s">
        <v>2867</v>
      </c>
    </row>
    <row r="133" s="1" customFormat="1">
      <c r="B133" s="39"/>
      <c r="C133" s="40"/>
      <c r="D133" s="229" t="s">
        <v>204</v>
      </c>
      <c r="E133" s="40"/>
      <c r="F133" s="230" t="s">
        <v>2767</v>
      </c>
      <c r="G133" s="40"/>
      <c r="H133" s="40"/>
      <c r="I133" s="144"/>
      <c r="J133" s="40"/>
      <c r="K133" s="40"/>
      <c r="L133" s="44"/>
      <c r="M133" s="231"/>
      <c r="N133" s="80"/>
      <c r="O133" s="80"/>
      <c r="P133" s="80"/>
      <c r="Q133" s="80"/>
      <c r="R133" s="80"/>
      <c r="S133" s="80"/>
      <c r="T133" s="81"/>
      <c r="AT133" s="18" t="s">
        <v>204</v>
      </c>
      <c r="AU133" s="18" t="s">
        <v>86</v>
      </c>
    </row>
    <row r="134" s="1" customFormat="1" ht="16.5" customHeight="1">
      <c r="B134" s="39"/>
      <c r="C134" s="270" t="s">
        <v>267</v>
      </c>
      <c r="D134" s="270" t="s">
        <v>497</v>
      </c>
      <c r="E134" s="271" t="s">
        <v>2768</v>
      </c>
      <c r="F134" s="272" t="s">
        <v>2769</v>
      </c>
      <c r="G134" s="273" t="s">
        <v>2248</v>
      </c>
      <c r="H134" s="274">
        <v>2</v>
      </c>
      <c r="I134" s="275"/>
      <c r="J134" s="276">
        <f>ROUND(I134*H134,2)</f>
        <v>0</v>
      </c>
      <c r="K134" s="272" t="s">
        <v>2715</v>
      </c>
      <c r="L134" s="277"/>
      <c r="M134" s="278" t="s">
        <v>19</v>
      </c>
      <c r="N134" s="279" t="s">
        <v>47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2716</v>
      </c>
      <c r="AT134" s="18" t="s">
        <v>497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2716</v>
      </c>
      <c r="BM134" s="18" t="s">
        <v>2868</v>
      </c>
    </row>
    <row r="135" s="1" customFormat="1">
      <c r="B135" s="39"/>
      <c r="C135" s="40"/>
      <c r="D135" s="229" t="s">
        <v>204</v>
      </c>
      <c r="E135" s="40"/>
      <c r="F135" s="230" t="s">
        <v>2769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1" customFormat="1" ht="22.8" customHeight="1">
      <c r="B136" s="201"/>
      <c r="C136" s="202"/>
      <c r="D136" s="203" t="s">
        <v>75</v>
      </c>
      <c r="E136" s="215" t="s">
        <v>2771</v>
      </c>
      <c r="F136" s="215" t="s">
        <v>2772</v>
      </c>
      <c r="G136" s="202"/>
      <c r="H136" s="202"/>
      <c r="I136" s="205"/>
      <c r="J136" s="216">
        <f>BK136</f>
        <v>0</v>
      </c>
      <c r="K136" s="202"/>
      <c r="L136" s="207"/>
      <c r="M136" s="208"/>
      <c r="N136" s="209"/>
      <c r="O136" s="209"/>
      <c r="P136" s="210">
        <f>P137+P151+P160+P175</f>
        <v>0</v>
      </c>
      <c r="Q136" s="209"/>
      <c r="R136" s="210">
        <f>R137+R151+R160+R175</f>
        <v>2.8799679999999999</v>
      </c>
      <c r="S136" s="209"/>
      <c r="T136" s="211">
        <f>T137+T151+T160+T175</f>
        <v>7.5469999999999988</v>
      </c>
      <c r="AR136" s="212" t="s">
        <v>121</v>
      </c>
      <c r="AT136" s="213" t="s">
        <v>75</v>
      </c>
      <c r="AU136" s="213" t="s">
        <v>84</v>
      </c>
      <c r="AY136" s="212" t="s">
        <v>195</v>
      </c>
      <c r="BK136" s="214">
        <f>BK137+BK151+BK160+BK175</f>
        <v>0</v>
      </c>
    </row>
    <row r="137" s="11" customFormat="1" ht="20.88" customHeight="1">
      <c r="B137" s="201"/>
      <c r="C137" s="202"/>
      <c r="D137" s="203" t="s">
        <v>75</v>
      </c>
      <c r="E137" s="215" t="s">
        <v>2773</v>
      </c>
      <c r="F137" s="215" t="s">
        <v>2774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SUM(P138:P150)</f>
        <v>0</v>
      </c>
      <c r="Q137" s="209"/>
      <c r="R137" s="210">
        <f>SUM(R138:R150)</f>
        <v>0</v>
      </c>
      <c r="S137" s="209"/>
      <c r="T137" s="211">
        <f>SUM(T138:T150)</f>
        <v>1.0249999999999999</v>
      </c>
      <c r="AR137" s="212" t="s">
        <v>121</v>
      </c>
      <c r="AT137" s="213" t="s">
        <v>75</v>
      </c>
      <c r="AU137" s="213" t="s">
        <v>86</v>
      </c>
      <c r="AY137" s="212" t="s">
        <v>195</v>
      </c>
      <c r="BK137" s="214">
        <f>SUM(BK138:BK150)</f>
        <v>0</v>
      </c>
    </row>
    <row r="138" s="1" customFormat="1" ht="16.5" customHeight="1">
      <c r="B138" s="39"/>
      <c r="C138" s="217" t="s">
        <v>366</v>
      </c>
      <c r="D138" s="217" t="s">
        <v>198</v>
      </c>
      <c r="E138" s="218" t="s">
        <v>2869</v>
      </c>
      <c r="F138" s="219" t="s">
        <v>2870</v>
      </c>
      <c r="G138" s="220" t="s">
        <v>282</v>
      </c>
      <c r="H138" s="221">
        <v>43</v>
      </c>
      <c r="I138" s="222"/>
      <c r="J138" s="223">
        <f>ROUND(I138*H138,2)</f>
        <v>0</v>
      </c>
      <c r="K138" s="219" t="s">
        <v>2715</v>
      </c>
      <c r="L138" s="44"/>
      <c r="M138" s="224" t="s">
        <v>19</v>
      </c>
      <c r="N138" s="225" t="s">
        <v>47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780</v>
      </c>
      <c r="AT138" s="18" t="s">
        <v>198</v>
      </c>
      <c r="AU138" s="18" t="s">
        <v>121</v>
      </c>
      <c r="AY138" s="18" t="s">
        <v>195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84</v>
      </c>
      <c r="BK138" s="228">
        <f>ROUND(I138*H138,2)</f>
        <v>0</v>
      </c>
      <c r="BL138" s="18" t="s">
        <v>780</v>
      </c>
      <c r="BM138" s="18" t="s">
        <v>2871</v>
      </c>
    </row>
    <row r="139" s="1" customFormat="1">
      <c r="B139" s="39"/>
      <c r="C139" s="40"/>
      <c r="D139" s="229" t="s">
        <v>204</v>
      </c>
      <c r="E139" s="40"/>
      <c r="F139" s="230" t="s">
        <v>2872</v>
      </c>
      <c r="G139" s="40"/>
      <c r="H139" s="40"/>
      <c r="I139" s="144"/>
      <c r="J139" s="40"/>
      <c r="K139" s="40"/>
      <c r="L139" s="44"/>
      <c r="M139" s="231"/>
      <c r="N139" s="80"/>
      <c r="O139" s="80"/>
      <c r="P139" s="80"/>
      <c r="Q139" s="80"/>
      <c r="R139" s="80"/>
      <c r="S139" s="80"/>
      <c r="T139" s="81"/>
      <c r="AT139" s="18" t="s">
        <v>204</v>
      </c>
      <c r="AU139" s="18" t="s">
        <v>121</v>
      </c>
    </row>
    <row r="140" s="1" customFormat="1" ht="16.5" customHeight="1">
      <c r="B140" s="39"/>
      <c r="C140" s="217" t="s">
        <v>373</v>
      </c>
      <c r="D140" s="217" t="s">
        <v>198</v>
      </c>
      <c r="E140" s="218" t="s">
        <v>2775</v>
      </c>
      <c r="F140" s="219" t="s">
        <v>2776</v>
      </c>
      <c r="G140" s="220" t="s">
        <v>289</v>
      </c>
      <c r="H140" s="221">
        <v>7.5469999999999997</v>
      </c>
      <c r="I140" s="222"/>
      <c r="J140" s="223">
        <f>ROUND(I140*H140,2)</f>
        <v>0</v>
      </c>
      <c r="K140" s="219" t="s">
        <v>2715</v>
      </c>
      <c r="L140" s="44"/>
      <c r="M140" s="224" t="s">
        <v>19</v>
      </c>
      <c r="N140" s="225" t="s">
        <v>47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780</v>
      </c>
      <c r="AT140" s="18" t="s">
        <v>198</v>
      </c>
      <c r="AU140" s="18" t="s">
        <v>121</v>
      </c>
      <c r="AY140" s="18" t="s">
        <v>195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84</v>
      </c>
      <c r="BK140" s="228">
        <f>ROUND(I140*H140,2)</f>
        <v>0</v>
      </c>
      <c r="BL140" s="18" t="s">
        <v>780</v>
      </c>
      <c r="BM140" s="18" t="s">
        <v>2873</v>
      </c>
    </row>
    <row r="141" s="1" customFormat="1">
      <c r="B141" s="39"/>
      <c r="C141" s="40"/>
      <c r="D141" s="229" t="s">
        <v>204</v>
      </c>
      <c r="E141" s="40"/>
      <c r="F141" s="230" t="s">
        <v>2778</v>
      </c>
      <c r="G141" s="40"/>
      <c r="H141" s="40"/>
      <c r="I141" s="144"/>
      <c r="J141" s="40"/>
      <c r="K141" s="40"/>
      <c r="L141" s="44"/>
      <c r="M141" s="231"/>
      <c r="N141" s="80"/>
      <c r="O141" s="80"/>
      <c r="P141" s="80"/>
      <c r="Q141" s="80"/>
      <c r="R141" s="80"/>
      <c r="S141" s="80"/>
      <c r="T141" s="81"/>
      <c r="AT141" s="18" t="s">
        <v>204</v>
      </c>
      <c r="AU141" s="18" t="s">
        <v>121</v>
      </c>
    </row>
    <row r="142" s="1" customFormat="1" ht="16.5" customHeight="1">
      <c r="B142" s="39"/>
      <c r="C142" s="217" t="s">
        <v>381</v>
      </c>
      <c r="D142" s="217" t="s">
        <v>198</v>
      </c>
      <c r="E142" s="218" t="s">
        <v>2779</v>
      </c>
      <c r="F142" s="219" t="s">
        <v>2780</v>
      </c>
      <c r="G142" s="220" t="s">
        <v>289</v>
      </c>
      <c r="H142" s="221">
        <v>143.393</v>
      </c>
      <c r="I142" s="222"/>
      <c r="J142" s="223">
        <f>ROUND(I142*H142,2)</f>
        <v>0</v>
      </c>
      <c r="K142" s="219" t="s">
        <v>2715</v>
      </c>
      <c r="L142" s="44"/>
      <c r="M142" s="224" t="s">
        <v>19</v>
      </c>
      <c r="N142" s="225" t="s">
        <v>47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780</v>
      </c>
      <c r="AT142" s="18" t="s">
        <v>198</v>
      </c>
      <c r="AU142" s="18" t="s">
        <v>121</v>
      </c>
      <c r="AY142" s="18" t="s">
        <v>195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84</v>
      </c>
      <c r="BK142" s="228">
        <f>ROUND(I142*H142,2)</f>
        <v>0</v>
      </c>
      <c r="BL142" s="18" t="s">
        <v>780</v>
      </c>
      <c r="BM142" s="18" t="s">
        <v>2874</v>
      </c>
    </row>
    <row r="143" s="1" customFormat="1">
      <c r="B143" s="39"/>
      <c r="C143" s="40"/>
      <c r="D143" s="229" t="s">
        <v>204</v>
      </c>
      <c r="E143" s="40"/>
      <c r="F143" s="230" t="s">
        <v>2782</v>
      </c>
      <c r="G143" s="40"/>
      <c r="H143" s="40"/>
      <c r="I143" s="144"/>
      <c r="J143" s="40"/>
      <c r="K143" s="40"/>
      <c r="L143" s="44"/>
      <c r="M143" s="231"/>
      <c r="N143" s="80"/>
      <c r="O143" s="80"/>
      <c r="P143" s="80"/>
      <c r="Q143" s="80"/>
      <c r="R143" s="80"/>
      <c r="S143" s="80"/>
      <c r="T143" s="81"/>
      <c r="AT143" s="18" t="s">
        <v>204</v>
      </c>
      <c r="AU143" s="18" t="s">
        <v>121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2875</v>
      </c>
      <c r="G144" s="236"/>
      <c r="H144" s="239">
        <v>143.393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121</v>
      </c>
      <c r="AV144" s="12" t="s">
        <v>86</v>
      </c>
      <c r="AW144" s="12" t="s">
        <v>37</v>
      </c>
      <c r="AX144" s="12" t="s">
        <v>84</v>
      </c>
      <c r="AY144" s="245" t="s">
        <v>195</v>
      </c>
    </row>
    <row r="145" s="1" customFormat="1" ht="16.5" customHeight="1">
      <c r="B145" s="39"/>
      <c r="C145" s="217" t="s">
        <v>387</v>
      </c>
      <c r="D145" s="217" t="s">
        <v>198</v>
      </c>
      <c r="E145" s="218" t="s">
        <v>2784</v>
      </c>
      <c r="F145" s="219" t="s">
        <v>2785</v>
      </c>
      <c r="G145" s="220" t="s">
        <v>289</v>
      </c>
      <c r="H145" s="221">
        <v>0.5</v>
      </c>
      <c r="I145" s="222"/>
      <c r="J145" s="223">
        <f>ROUND(I145*H145,2)</f>
        <v>0</v>
      </c>
      <c r="K145" s="219" t="s">
        <v>2715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780</v>
      </c>
      <c r="AT145" s="18" t="s">
        <v>198</v>
      </c>
      <c r="AU145" s="18" t="s">
        <v>121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780</v>
      </c>
      <c r="BM145" s="18" t="s">
        <v>2876</v>
      </c>
    </row>
    <row r="146" s="1" customFormat="1">
      <c r="B146" s="39"/>
      <c r="C146" s="40"/>
      <c r="D146" s="229" t="s">
        <v>204</v>
      </c>
      <c r="E146" s="40"/>
      <c r="F146" s="230" t="s">
        <v>2787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121</v>
      </c>
    </row>
    <row r="147" s="1" customFormat="1" ht="16.5" customHeight="1">
      <c r="B147" s="39"/>
      <c r="C147" s="217" t="s">
        <v>7</v>
      </c>
      <c r="D147" s="217" t="s">
        <v>198</v>
      </c>
      <c r="E147" s="218" t="s">
        <v>2877</v>
      </c>
      <c r="F147" s="219" t="s">
        <v>2878</v>
      </c>
      <c r="G147" s="220" t="s">
        <v>282</v>
      </c>
      <c r="H147" s="221">
        <v>43</v>
      </c>
      <c r="I147" s="222"/>
      <c r="J147" s="223">
        <f>ROUND(I147*H147,2)</f>
        <v>0</v>
      </c>
      <c r="K147" s="219" t="s">
        <v>2715</v>
      </c>
      <c r="L147" s="44"/>
      <c r="M147" s="224" t="s">
        <v>19</v>
      </c>
      <c r="N147" s="225" t="s">
        <v>47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780</v>
      </c>
      <c r="AT147" s="18" t="s">
        <v>198</v>
      </c>
      <c r="AU147" s="18" t="s">
        <v>121</v>
      </c>
      <c r="AY147" s="18" t="s">
        <v>195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84</v>
      </c>
      <c r="BK147" s="228">
        <f>ROUND(I147*H147,2)</f>
        <v>0</v>
      </c>
      <c r="BL147" s="18" t="s">
        <v>780</v>
      </c>
      <c r="BM147" s="18" t="s">
        <v>2879</v>
      </c>
    </row>
    <row r="148" s="1" customFormat="1">
      <c r="B148" s="39"/>
      <c r="C148" s="40"/>
      <c r="D148" s="229" t="s">
        <v>204</v>
      </c>
      <c r="E148" s="40"/>
      <c r="F148" s="230" t="s">
        <v>2880</v>
      </c>
      <c r="G148" s="40"/>
      <c r="H148" s="40"/>
      <c r="I148" s="144"/>
      <c r="J148" s="40"/>
      <c r="K148" s="40"/>
      <c r="L148" s="44"/>
      <c r="M148" s="231"/>
      <c r="N148" s="80"/>
      <c r="O148" s="80"/>
      <c r="P148" s="80"/>
      <c r="Q148" s="80"/>
      <c r="R148" s="80"/>
      <c r="S148" s="80"/>
      <c r="T148" s="81"/>
      <c r="AT148" s="18" t="s">
        <v>204</v>
      </c>
      <c r="AU148" s="18" t="s">
        <v>121</v>
      </c>
    </row>
    <row r="149" s="1" customFormat="1" ht="22.5" customHeight="1">
      <c r="B149" s="39"/>
      <c r="C149" s="217" t="s">
        <v>398</v>
      </c>
      <c r="D149" s="217" t="s">
        <v>198</v>
      </c>
      <c r="E149" s="218" t="s">
        <v>2788</v>
      </c>
      <c r="F149" s="219" t="s">
        <v>2789</v>
      </c>
      <c r="G149" s="220" t="s">
        <v>282</v>
      </c>
      <c r="H149" s="221">
        <v>5</v>
      </c>
      <c r="I149" s="222"/>
      <c r="J149" s="223">
        <f>ROUND(I149*H149,2)</f>
        <v>0</v>
      </c>
      <c r="K149" s="219" t="s">
        <v>2715</v>
      </c>
      <c r="L149" s="44"/>
      <c r="M149" s="224" t="s">
        <v>19</v>
      </c>
      <c r="N149" s="225" t="s">
        <v>47</v>
      </c>
      <c r="O149" s="80"/>
      <c r="P149" s="226">
        <f>O149*H149</f>
        <v>0</v>
      </c>
      <c r="Q149" s="226">
        <v>0</v>
      </c>
      <c r="R149" s="226">
        <f>Q149*H149</f>
        <v>0</v>
      </c>
      <c r="S149" s="226">
        <v>0.20499999999999999</v>
      </c>
      <c r="T149" s="227">
        <f>S149*H149</f>
        <v>1.0249999999999999</v>
      </c>
      <c r="AR149" s="18" t="s">
        <v>780</v>
      </c>
      <c r="AT149" s="18" t="s">
        <v>198</v>
      </c>
      <c r="AU149" s="18" t="s">
        <v>121</v>
      </c>
      <c r="AY149" s="18" t="s">
        <v>195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84</v>
      </c>
      <c r="BK149" s="228">
        <f>ROUND(I149*H149,2)</f>
        <v>0</v>
      </c>
      <c r="BL149" s="18" t="s">
        <v>780</v>
      </c>
      <c r="BM149" s="18" t="s">
        <v>2881</v>
      </c>
    </row>
    <row r="150" s="1" customFormat="1">
      <c r="B150" s="39"/>
      <c r="C150" s="40"/>
      <c r="D150" s="229" t="s">
        <v>204</v>
      </c>
      <c r="E150" s="40"/>
      <c r="F150" s="230" t="s">
        <v>2791</v>
      </c>
      <c r="G150" s="40"/>
      <c r="H150" s="40"/>
      <c r="I150" s="144"/>
      <c r="J150" s="40"/>
      <c r="K150" s="40"/>
      <c r="L150" s="44"/>
      <c r="M150" s="231"/>
      <c r="N150" s="80"/>
      <c r="O150" s="80"/>
      <c r="P150" s="80"/>
      <c r="Q150" s="80"/>
      <c r="R150" s="80"/>
      <c r="S150" s="80"/>
      <c r="T150" s="81"/>
      <c r="AT150" s="18" t="s">
        <v>204</v>
      </c>
      <c r="AU150" s="18" t="s">
        <v>121</v>
      </c>
    </row>
    <row r="151" s="11" customFormat="1" ht="20.88" customHeight="1">
      <c r="B151" s="201"/>
      <c r="C151" s="202"/>
      <c r="D151" s="203" t="s">
        <v>75</v>
      </c>
      <c r="E151" s="215" t="s">
        <v>2792</v>
      </c>
      <c r="F151" s="215" t="s">
        <v>2793</v>
      </c>
      <c r="G151" s="202"/>
      <c r="H151" s="202"/>
      <c r="I151" s="205"/>
      <c r="J151" s="216">
        <f>BK151</f>
        <v>0</v>
      </c>
      <c r="K151" s="202"/>
      <c r="L151" s="207"/>
      <c r="M151" s="208"/>
      <c r="N151" s="209"/>
      <c r="O151" s="209"/>
      <c r="P151" s="210">
        <f>SUM(P152:P159)</f>
        <v>0</v>
      </c>
      <c r="Q151" s="209"/>
      <c r="R151" s="210">
        <f>SUM(R152:R159)</f>
        <v>0</v>
      </c>
      <c r="S151" s="209"/>
      <c r="T151" s="211">
        <f>SUM(T152:T159)</f>
        <v>0</v>
      </c>
      <c r="AR151" s="212" t="s">
        <v>121</v>
      </c>
      <c r="AT151" s="213" t="s">
        <v>75</v>
      </c>
      <c r="AU151" s="213" t="s">
        <v>86</v>
      </c>
      <c r="AY151" s="212" t="s">
        <v>195</v>
      </c>
      <c r="BK151" s="214">
        <f>SUM(BK152:BK159)</f>
        <v>0</v>
      </c>
    </row>
    <row r="152" s="1" customFormat="1" ht="16.5" customHeight="1">
      <c r="B152" s="39"/>
      <c r="C152" s="217" t="s">
        <v>406</v>
      </c>
      <c r="D152" s="217" t="s">
        <v>198</v>
      </c>
      <c r="E152" s="218" t="s">
        <v>2794</v>
      </c>
      <c r="F152" s="219" t="s">
        <v>2795</v>
      </c>
      <c r="G152" s="220" t="s">
        <v>312</v>
      </c>
      <c r="H152" s="221">
        <v>36</v>
      </c>
      <c r="I152" s="222"/>
      <c r="J152" s="223">
        <f>ROUND(I152*H152,2)</f>
        <v>0</v>
      </c>
      <c r="K152" s="219" t="s">
        <v>2715</v>
      </c>
      <c r="L152" s="44"/>
      <c r="M152" s="224" t="s">
        <v>19</v>
      </c>
      <c r="N152" s="225" t="s">
        <v>47</v>
      </c>
      <c r="O152" s="8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AR152" s="18" t="s">
        <v>780</v>
      </c>
      <c r="AT152" s="18" t="s">
        <v>198</v>
      </c>
      <c r="AU152" s="18" t="s">
        <v>121</v>
      </c>
      <c r="AY152" s="18" t="s">
        <v>195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84</v>
      </c>
      <c r="BK152" s="228">
        <f>ROUND(I152*H152,2)</f>
        <v>0</v>
      </c>
      <c r="BL152" s="18" t="s">
        <v>780</v>
      </c>
      <c r="BM152" s="18" t="s">
        <v>2882</v>
      </c>
    </row>
    <row r="153" s="1" customFormat="1">
      <c r="B153" s="39"/>
      <c r="C153" s="40"/>
      <c r="D153" s="229" t="s">
        <v>204</v>
      </c>
      <c r="E153" s="40"/>
      <c r="F153" s="230" t="s">
        <v>2797</v>
      </c>
      <c r="G153" s="40"/>
      <c r="H153" s="40"/>
      <c r="I153" s="144"/>
      <c r="J153" s="40"/>
      <c r="K153" s="40"/>
      <c r="L153" s="44"/>
      <c r="M153" s="231"/>
      <c r="N153" s="80"/>
      <c r="O153" s="80"/>
      <c r="P153" s="80"/>
      <c r="Q153" s="80"/>
      <c r="R153" s="80"/>
      <c r="S153" s="80"/>
      <c r="T153" s="81"/>
      <c r="AT153" s="18" t="s">
        <v>204</v>
      </c>
      <c r="AU153" s="18" t="s">
        <v>121</v>
      </c>
    </row>
    <row r="154" s="1" customFormat="1" ht="16.5" customHeight="1">
      <c r="B154" s="39"/>
      <c r="C154" s="217" t="s">
        <v>412</v>
      </c>
      <c r="D154" s="217" t="s">
        <v>198</v>
      </c>
      <c r="E154" s="218" t="s">
        <v>2798</v>
      </c>
      <c r="F154" s="219" t="s">
        <v>2799</v>
      </c>
      <c r="G154" s="220" t="s">
        <v>223</v>
      </c>
      <c r="H154" s="221">
        <v>2</v>
      </c>
      <c r="I154" s="222"/>
      <c r="J154" s="223">
        <f>ROUND(I154*H154,2)</f>
        <v>0</v>
      </c>
      <c r="K154" s="219" t="s">
        <v>2715</v>
      </c>
      <c r="L154" s="44"/>
      <c r="M154" s="224" t="s">
        <v>19</v>
      </c>
      <c r="N154" s="225" t="s">
        <v>47</v>
      </c>
      <c r="O154" s="8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8" t="s">
        <v>780</v>
      </c>
      <c r="AT154" s="18" t="s">
        <v>198</v>
      </c>
      <c r="AU154" s="18" t="s">
        <v>121</v>
      </c>
      <c r="AY154" s="18" t="s">
        <v>195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84</v>
      </c>
      <c r="BK154" s="228">
        <f>ROUND(I154*H154,2)</f>
        <v>0</v>
      </c>
      <c r="BL154" s="18" t="s">
        <v>780</v>
      </c>
      <c r="BM154" s="18" t="s">
        <v>2883</v>
      </c>
    </row>
    <row r="155" s="1" customFormat="1">
      <c r="B155" s="39"/>
      <c r="C155" s="40"/>
      <c r="D155" s="229" t="s">
        <v>204</v>
      </c>
      <c r="E155" s="40"/>
      <c r="F155" s="230" t="s">
        <v>2801</v>
      </c>
      <c r="G155" s="40"/>
      <c r="H155" s="40"/>
      <c r="I155" s="144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204</v>
      </c>
      <c r="AU155" s="18" t="s">
        <v>121</v>
      </c>
    </row>
    <row r="156" s="1" customFormat="1" ht="16.5" customHeight="1">
      <c r="B156" s="39"/>
      <c r="C156" s="217" t="s">
        <v>544</v>
      </c>
      <c r="D156" s="217" t="s">
        <v>198</v>
      </c>
      <c r="E156" s="218" t="s">
        <v>2802</v>
      </c>
      <c r="F156" s="219" t="s">
        <v>2803</v>
      </c>
      <c r="G156" s="220" t="s">
        <v>312</v>
      </c>
      <c r="H156" s="221">
        <v>36</v>
      </c>
      <c r="I156" s="222"/>
      <c r="J156" s="223">
        <f>ROUND(I156*H156,2)</f>
        <v>0</v>
      </c>
      <c r="K156" s="219" t="s">
        <v>2715</v>
      </c>
      <c r="L156" s="44"/>
      <c r="M156" s="224" t="s">
        <v>19</v>
      </c>
      <c r="N156" s="225" t="s">
        <v>47</v>
      </c>
      <c r="O156" s="8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AR156" s="18" t="s">
        <v>780</v>
      </c>
      <c r="AT156" s="18" t="s">
        <v>198</v>
      </c>
      <c r="AU156" s="18" t="s">
        <v>121</v>
      </c>
      <c r="AY156" s="18" t="s">
        <v>195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84</v>
      </c>
      <c r="BK156" s="228">
        <f>ROUND(I156*H156,2)</f>
        <v>0</v>
      </c>
      <c r="BL156" s="18" t="s">
        <v>780</v>
      </c>
      <c r="BM156" s="18" t="s">
        <v>2884</v>
      </c>
    </row>
    <row r="157" s="1" customFormat="1">
      <c r="B157" s="39"/>
      <c r="C157" s="40"/>
      <c r="D157" s="229" t="s">
        <v>204</v>
      </c>
      <c r="E157" s="40"/>
      <c r="F157" s="230" t="s">
        <v>2805</v>
      </c>
      <c r="G157" s="40"/>
      <c r="H157" s="40"/>
      <c r="I157" s="144"/>
      <c r="J157" s="40"/>
      <c r="K157" s="40"/>
      <c r="L157" s="44"/>
      <c r="M157" s="231"/>
      <c r="N157" s="80"/>
      <c r="O157" s="80"/>
      <c r="P157" s="80"/>
      <c r="Q157" s="80"/>
      <c r="R157" s="80"/>
      <c r="S157" s="80"/>
      <c r="T157" s="81"/>
      <c r="AT157" s="18" t="s">
        <v>204</v>
      </c>
      <c r="AU157" s="18" t="s">
        <v>121</v>
      </c>
    </row>
    <row r="158" s="1" customFormat="1" ht="16.5" customHeight="1">
      <c r="B158" s="39"/>
      <c r="C158" s="217" t="s">
        <v>552</v>
      </c>
      <c r="D158" s="217" t="s">
        <v>198</v>
      </c>
      <c r="E158" s="218" t="s">
        <v>2806</v>
      </c>
      <c r="F158" s="219" t="s">
        <v>2807</v>
      </c>
      <c r="G158" s="220" t="s">
        <v>289</v>
      </c>
      <c r="H158" s="221">
        <v>15.6</v>
      </c>
      <c r="I158" s="222"/>
      <c r="J158" s="223">
        <f>ROUND(I158*H158,2)</f>
        <v>0</v>
      </c>
      <c r="K158" s="219" t="s">
        <v>2715</v>
      </c>
      <c r="L158" s="44"/>
      <c r="M158" s="224" t="s">
        <v>19</v>
      </c>
      <c r="N158" s="225" t="s">
        <v>47</v>
      </c>
      <c r="O158" s="8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18" t="s">
        <v>780</v>
      </c>
      <c r="AT158" s="18" t="s">
        <v>198</v>
      </c>
      <c r="AU158" s="18" t="s">
        <v>121</v>
      </c>
      <c r="AY158" s="18" t="s">
        <v>195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84</v>
      </c>
      <c r="BK158" s="228">
        <f>ROUND(I158*H158,2)</f>
        <v>0</v>
      </c>
      <c r="BL158" s="18" t="s">
        <v>780</v>
      </c>
      <c r="BM158" s="18" t="s">
        <v>2885</v>
      </c>
    </row>
    <row r="159" s="1" customFormat="1">
      <c r="B159" s="39"/>
      <c r="C159" s="40"/>
      <c r="D159" s="229" t="s">
        <v>204</v>
      </c>
      <c r="E159" s="40"/>
      <c r="F159" s="230" t="s">
        <v>2809</v>
      </c>
      <c r="G159" s="40"/>
      <c r="H159" s="40"/>
      <c r="I159" s="144"/>
      <c r="J159" s="40"/>
      <c r="K159" s="40"/>
      <c r="L159" s="44"/>
      <c r="M159" s="231"/>
      <c r="N159" s="80"/>
      <c r="O159" s="80"/>
      <c r="P159" s="80"/>
      <c r="Q159" s="80"/>
      <c r="R159" s="80"/>
      <c r="S159" s="80"/>
      <c r="T159" s="81"/>
      <c r="AT159" s="18" t="s">
        <v>204</v>
      </c>
      <c r="AU159" s="18" t="s">
        <v>121</v>
      </c>
    </row>
    <row r="160" s="11" customFormat="1" ht="20.88" customHeight="1">
      <c r="B160" s="201"/>
      <c r="C160" s="202"/>
      <c r="D160" s="203" t="s">
        <v>75</v>
      </c>
      <c r="E160" s="215" t="s">
        <v>2810</v>
      </c>
      <c r="F160" s="215" t="s">
        <v>2811</v>
      </c>
      <c r="G160" s="202"/>
      <c r="H160" s="202"/>
      <c r="I160" s="205"/>
      <c r="J160" s="216">
        <f>BK160</f>
        <v>0</v>
      </c>
      <c r="K160" s="202"/>
      <c r="L160" s="207"/>
      <c r="M160" s="208"/>
      <c r="N160" s="209"/>
      <c r="O160" s="209"/>
      <c r="P160" s="210">
        <f>SUM(P161:P174)</f>
        <v>0</v>
      </c>
      <c r="Q160" s="209"/>
      <c r="R160" s="210">
        <f>SUM(R161:R174)</f>
        <v>2.8767999999999998</v>
      </c>
      <c r="S160" s="209"/>
      <c r="T160" s="211">
        <f>SUM(T161:T174)</f>
        <v>6.5219999999999994</v>
      </c>
      <c r="AR160" s="212" t="s">
        <v>121</v>
      </c>
      <c r="AT160" s="213" t="s">
        <v>75</v>
      </c>
      <c r="AU160" s="213" t="s">
        <v>86</v>
      </c>
      <c r="AY160" s="212" t="s">
        <v>195</v>
      </c>
      <c r="BK160" s="214">
        <f>SUM(BK161:BK174)</f>
        <v>0</v>
      </c>
    </row>
    <row r="161" s="1" customFormat="1" ht="16.5" customHeight="1">
      <c r="B161" s="39"/>
      <c r="C161" s="217" t="s">
        <v>561</v>
      </c>
      <c r="D161" s="217" t="s">
        <v>198</v>
      </c>
      <c r="E161" s="218" t="s">
        <v>2812</v>
      </c>
      <c r="F161" s="219" t="s">
        <v>2813</v>
      </c>
      <c r="G161" s="220" t="s">
        <v>312</v>
      </c>
      <c r="H161" s="221">
        <v>36</v>
      </c>
      <c r="I161" s="222"/>
      <c r="J161" s="223">
        <f>ROUND(I161*H161,2)</f>
        <v>0</v>
      </c>
      <c r="K161" s="219" t="s">
        <v>2814</v>
      </c>
      <c r="L161" s="44"/>
      <c r="M161" s="224" t="s">
        <v>19</v>
      </c>
      <c r="N161" s="225" t="s">
        <v>47</v>
      </c>
      <c r="O161" s="80"/>
      <c r="P161" s="226">
        <f>O161*H161</f>
        <v>0</v>
      </c>
      <c r="Q161" s="226">
        <v>0.074999999999999997</v>
      </c>
      <c r="R161" s="226">
        <f>Q161*H161</f>
        <v>2.6999999999999997</v>
      </c>
      <c r="S161" s="226">
        <v>0.14599999999999999</v>
      </c>
      <c r="T161" s="227">
        <f>S161*H161</f>
        <v>5.2559999999999993</v>
      </c>
      <c r="AR161" s="18" t="s">
        <v>780</v>
      </c>
      <c r="AT161" s="18" t="s">
        <v>198</v>
      </c>
      <c r="AU161" s="18" t="s">
        <v>121</v>
      </c>
      <c r="AY161" s="18" t="s">
        <v>195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84</v>
      </c>
      <c r="BK161" s="228">
        <f>ROUND(I161*H161,2)</f>
        <v>0</v>
      </c>
      <c r="BL161" s="18" t="s">
        <v>780</v>
      </c>
      <c r="BM161" s="18" t="s">
        <v>2886</v>
      </c>
    </row>
    <row r="162" s="1" customFormat="1">
      <c r="B162" s="39"/>
      <c r="C162" s="40"/>
      <c r="D162" s="229" t="s">
        <v>204</v>
      </c>
      <c r="E162" s="40"/>
      <c r="F162" s="230" t="s">
        <v>2816</v>
      </c>
      <c r="G162" s="40"/>
      <c r="H162" s="40"/>
      <c r="I162" s="144"/>
      <c r="J162" s="40"/>
      <c r="K162" s="40"/>
      <c r="L162" s="44"/>
      <c r="M162" s="231"/>
      <c r="N162" s="80"/>
      <c r="O162" s="80"/>
      <c r="P162" s="80"/>
      <c r="Q162" s="80"/>
      <c r="R162" s="80"/>
      <c r="S162" s="80"/>
      <c r="T162" s="81"/>
      <c r="AT162" s="18" t="s">
        <v>204</v>
      </c>
      <c r="AU162" s="18" t="s">
        <v>121</v>
      </c>
    </row>
    <row r="163" s="1" customFormat="1" ht="16.5" customHeight="1">
      <c r="B163" s="39"/>
      <c r="C163" s="270" t="s">
        <v>567</v>
      </c>
      <c r="D163" s="270" t="s">
        <v>497</v>
      </c>
      <c r="E163" s="271" t="s">
        <v>2817</v>
      </c>
      <c r="F163" s="272" t="s">
        <v>2818</v>
      </c>
      <c r="G163" s="273" t="s">
        <v>2248</v>
      </c>
      <c r="H163" s="274">
        <v>72</v>
      </c>
      <c r="I163" s="275"/>
      <c r="J163" s="276">
        <f>ROUND(I163*H163,2)</f>
        <v>0</v>
      </c>
      <c r="K163" s="272" t="s">
        <v>2814</v>
      </c>
      <c r="L163" s="277"/>
      <c r="M163" s="278" t="s">
        <v>19</v>
      </c>
      <c r="N163" s="279" t="s">
        <v>47</v>
      </c>
      <c r="O163" s="8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AR163" s="18" t="s">
        <v>2716</v>
      </c>
      <c r="AT163" s="18" t="s">
        <v>497</v>
      </c>
      <c r="AU163" s="18" t="s">
        <v>121</v>
      </c>
      <c r="AY163" s="18" t="s">
        <v>195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84</v>
      </c>
      <c r="BK163" s="228">
        <f>ROUND(I163*H163,2)</f>
        <v>0</v>
      </c>
      <c r="BL163" s="18" t="s">
        <v>2716</v>
      </c>
      <c r="BM163" s="18" t="s">
        <v>2887</v>
      </c>
    </row>
    <row r="164" s="1" customFormat="1">
      <c r="B164" s="39"/>
      <c r="C164" s="40"/>
      <c r="D164" s="229" t="s">
        <v>204</v>
      </c>
      <c r="E164" s="40"/>
      <c r="F164" s="230" t="s">
        <v>2818</v>
      </c>
      <c r="G164" s="40"/>
      <c r="H164" s="40"/>
      <c r="I164" s="144"/>
      <c r="J164" s="40"/>
      <c r="K164" s="40"/>
      <c r="L164" s="44"/>
      <c r="M164" s="231"/>
      <c r="N164" s="80"/>
      <c r="O164" s="80"/>
      <c r="P164" s="80"/>
      <c r="Q164" s="80"/>
      <c r="R164" s="80"/>
      <c r="S164" s="80"/>
      <c r="T164" s="81"/>
      <c r="AT164" s="18" t="s">
        <v>204</v>
      </c>
      <c r="AU164" s="18" t="s">
        <v>121</v>
      </c>
    </row>
    <row r="165" s="1" customFormat="1" ht="16.5" customHeight="1">
      <c r="B165" s="39"/>
      <c r="C165" s="217" t="s">
        <v>573</v>
      </c>
      <c r="D165" s="217" t="s">
        <v>198</v>
      </c>
      <c r="E165" s="218" t="s">
        <v>2820</v>
      </c>
      <c r="F165" s="219" t="s">
        <v>2821</v>
      </c>
      <c r="G165" s="220" t="s">
        <v>223</v>
      </c>
      <c r="H165" s="221">
        <v>2</v>
      </c>
      <c r="I165" s="222"/>
      <c r="J165" s="223">
        <f>ROUND(I165*H165,2)</f>
        <v>0</v>
      </c>
      <c r="K165" s="219" t="s">
        <v>2715</v>
      </c>
      <c r="L165" s="44"/>
      <c r="M165" s="224" t="s">
        <v>19</v>
      </c>
      <c r="N165" s="225" t="s">
        <v>47</v>
      </c>
      <c r="O165" s="80"/>
      <c r="P165" s="226">
        <f>O165*H165</f>
        <v>0</v>
      </c>
      <c r="Q165" s="226">
        <v>0.0038</v>
      </c>
      <c r="R165" s="226">
        <f>Q165*H165</f>
        <v>0.0076</v>
      </c>
      <c r="S165" s="226">
        <v>0</v>
      </c>
      <c r="T165" s="227">
        <f>S165*H165</f>
        <v>0</v>
      </c>
      <c r="AR165" s="18" t="s">
        <v>780</v>
      </c>
      <c r="AT165" s="18" t="s">
        <v>198</v>
      </c>
      <c r="AU165" s="18" t="s">
        <v>121</v>
      </c>
      <c r="AY165" s="18" t="s">
        <v>195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84</v>
      </c>
      <c r="BK165" s="228">
        <f>ROUND(I165*H165,2)</f>
        <v>0</v>
      </c>
      <c r="BL165" s="18" t="s">
        <v>780</v>
      </c>
      <c r="BM165" s="18" t="s">
        <v>2888</v>
      </c>
    </row>
    <row r="166" s="1" customFormat="1">
      <c r="B166" s="39"/>
      <c r="C166" s="40"/>
      <c r="D166" s="229" t="s">
        <v>204</v>
      </c>
      <c r="E166" s="40"/>
      <c r="F166" s="230" t="s">
        <v>2823</v>
      </c>
      <c r="G166" s="40"/>
      <c r="H166" s="40"/>
      <c r="I166" s="144"/>
      <c r="J166" s="40"/>
      <c r="K166" s="40"/>
      <c r="L166" s="44"/>
      <c r="M166" s="231"/>
      <c r="N166" s="80"/>
      <c r="O166" s="80"/>
      <c r="P166" s="80"/>
      <c r="Q166" s="80"/>
      <c r="R166" s="80"/>
      <c r="S166" s="80"/>
      <c r="T166" s="81"/>
      <c r="AT166" s="18" t="s">
        <v>204</v>
      </c>
      <c r="AU166" s="18" t="s">
        <v>121</v>
      </c>
    </row>
    <row r="167" s="1" customFormat="1" ht="16.5" customHeight="1">
      <c r="B167" s="39"/>
      <c r="C167" s="217" t="s">
        <v>579</v>
      </c>
      <c r="D167" s="217" t="s">
        <v>198</v>
      </c>
      <c r="E167" s="218" t="s">
        <v>2824</v>
      </c>
      <c r="F167" s="219" t="s">
        <v>2825</v>
      </c>
      <c r="G167" s="220" t="s">
        <v>223</v>
      </c>
      <c r="H167" s="221">
        <v>2</v>
      </c>
      <c r="I167" s="222"/>
      <c r="J167" s="223">
        <f>ROUND(I167*H167,2)</f>
        <v>0</v>
      </c>
      <c r="K167" s="219" t="s">
        <v>2715</v>
      </c>
      <c r="L167" s="44"/>
      <c r="M167" s="224" t="s">
        <v>19</v>
      </c>
      <c r="N167" s="225" t="s">
        <v>47</v>
      </c>
      <c r="O167" s="80"/>
      <c r="P167" s="226">
        <f>O167*H167</f>
        <v>0</v>
      </c>
      <c r="Q167" s="226">
        <v>0.0076</v>
      </c>
      <c r="R167" s="226">
        <f>Q167*H167</f>
        <v>0.0152</v>
      </c>
      <c r="S167" s="226">
        <v>0</v>
      </c>
      <c r="T167" s="227">
        <f>S167*H167</f>
        <v>0</v>
      </c>
      <c r="AR167" s="18" t="s">
        <v>780</v>
      </c>
      <c r="AT167" s="18" t="s">
        <v>198</v>
      </c>
      <c r="AU167" s="18" t="s">
        <v>121</v>
      </c>
      <c r="AY167" s="18" t="s">
        <v>195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84</v>
      </c>
      <c r="BK167" s="228">
        <f>ROUND(I167*H167,2)</f>
        <v>0</v>
      </c>
      <c r="BL167" s="18" t="s">
        <v>780</v>
      </c>
      <c r="BM167" s="18" t="s">
        <v>2889</v>
      </c>
    </row>
    <row r="168" s="1" customFormat="1">
      <c r="B168" s="39"/>
      <c r="C168" s="40"/>
      <c r="D168" s="229" t="s">
        <v>204</v>
      </c>
      <c r="E168" s="40"/>
      <c r="F168" s="230" t="s">
        <v>2827</v>
      </c>
      <c r="G168" s="40"/>
      <c r="H168" s="40"/>
      <c r="I168" s="144"/>
      <c r="J168" s="40"/>
      <c r="K168" s="40"/>
      <c r="L168" s="44"/>
      <c r="M168" s="231"/>
      <c r="N168" s="80"/>
      <c r="O168" s="80"/>
      <c r="P168" s="80"/>
      <c r="Q168" s="80"/>
      <c r="R168" s="80"/>
      <c r="S168" s="80"/>
      <c r="T168" s="81"/>
      <c r="AT168" s="18" t="s">
        <v>204</v>
      </c>
      <c r="AU168" s="18" t="s">
        <v>121</v>
      </c>
    </row>
    <row r="169" s="1" customFormat="1" ht="16.5" customHeight="1">
      <c r="B169" s="39"/>
      <c r="C169" s="217" t="s">
        <v>587</v>
      </c>
      <c r="D169" s="217" t="s">
        <v>198</v>
      </c>
      <c r="E169" s="218" t="s">
        <v>2890</v>
      </c>
      <c r="F169" s="219" t="s">
        <v>2891</v>
      </c>
      <c r="G169" s="220" t="s">
        <v>312</v>
      </c>
      <c r="H169" s="221">
        <v>27</v>
      </c>
      <c r="I169" s="222"/>
      <c r="J169" s="223">
        <f>ROUND(I169*H169,2)</f>
        <v>0</v>
      </c>
      <c r="K169" s="219" t="s">
        <v>2715</v>
      </c>
      <c r="L169" s="44"/>
      <c r="M169" s="224" t="s">
        <v>19</v>
      </c>
      <c r="N169" s="225" t="s">
        <v>47</v>
      </c>
      <c r="O169" s="80"/>
      <c r="P169" s="226">
        <f>O169*H169</f>
        <v>0</v>
      </c>
      <c r="Q169" s="226">
        <v>0</v>
      </c>
      <c r="R169" s="226">
        <f>Q169*H169</f>
        <v>0</v>
      </c>
      <c r="S169" s="226">
        <v>0.040000000000000001</v>
      </c>
      <c r="T169" s="227">
        <f>S169*H169</f>
        <v>1.0800000000000001</v>
      </c>
      <c r="AR169" s="18" t="s">
        <v>780</v>
      </c>
      <c r="AT169" s="18" t="s">
        <v>198</v>
      </c>
      <c r="AU169" s="18" t="s">
        <v>121</v>
      </c>
      <c r="AY169" s="18" t="s">
        <v>195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8" t="s">
        <v>84</v>
      </c>
      <c r="BK169" s="228">
        <f>ROUND(I169*H169,2)</f>
        <v>0</v>
      </c>
      <c r="BL169" s="18" t="s">
        <v>780</v>
      </c>
      <c r="BM169" s="18" t="s">
        <v>2892</v>
      </c>
    </row>
    <row r="170" s="1" customFormat="1">
      <c r="B170" s="39"/>
      <c r="C170" s="40"/>
      <c r="D170" s="229" t="s">
        <v>204</v>
      </c>
      <c r="E170" s="40"/>
      <c r="F170" s="230" t="s">
        <v>2893</v>
      </c>
      <c r="G170" s="40"/>
      <c r="H170" s="40"/>
      <c r="I170" s="144"/>
      <c r="J170" s="40"/>
      <c r="K170" s="40"/>
      <c r="L170" s="44"/>
      <c r="M170" s="231"/>
      <c r="N170" s="80"/>
      <c r="O170" s="80"/>
      <c r="P170" s="80"/>
      <c r="Q170" s="80"/>
      <c r="R170" s="80"/>
      <c r="S170" s="80"/>
      <c r="T170" s="81"/>
      <c r="AT170" s="18" t="s">
        <v>204</v>
      </c>
      <c r="AU170" s="18" t="s">
        <v>121</v>
      </c>
    </row>
    <row r="171" s="1" customFormat="1" ht="16.5" customHeight="1">
      <c r="B171" s="39"/>
      <c r="C171" s="270" t="s">
        <v>593</v>
      </c>
      <c r="D171" s="270" t="s">
        <v>497</v>
      </c>
      <c r="E171" s="271" t="s">
        <v>2894</v>
      </c>
      <c r="F171" s="272" t="s">
        <v>2895</v>
      </c>
      <c r="G171" s="273" t="s">
        <v>312</v>
      </c>
      <c r="H171" s="274">
        <v>27</v>
      </c>
      <c r="I171" s="275"/>
      <c r="J171" s="276">
        <f>ROUND(I171*H171,2)</f>
        <v>0</v>
      </c>
      <c r="K171" s="272" t="s">
        <v>2715</v>
      </c>
      <c r="L171" s="277"/>
      <c r="M171" s="278" t="s">
        <v>19</v>
      </c>
      <c r="N171" s="279" t="s">
        <v>47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18" t="s">
        <v>2716</v>
      </c>
      <c r="AT171" s="18" t="s">
        <v>497</v>
      </c>
      <c r="AU171" s="18" t="s">
        <v>121</v>
      </c>
      <c r="AY171" s="18" t="s">
        <v>195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84</v>
      </c>
      <c r="BK171" s="228">
        <f>ROUND(I171*H171,2)</f>
        <v>0</v>
      </c>
      <c r="BL171" s="18" t="s">
        <v>2716</v>
      </c>
      <c r="BM171" s="18" t="s">
        <v>2896</v>
      </c>
    </row>
    <row r="172" s="1" customFormat="1">
      <c r="B172" s="39"/>
      <c r="C172" s="40"/>
      <c r="D172" s="229" t="s">
        <v>204</v>
      </c>
      <c r="E172" s="40"/>
      <c r="F172" s="230" t="s">
        <v>2895</v>
      </c>
      <c r="G172" s="40"/>
      <c r="H172" s="40"/>
      <c r="I172" s="144"/>
      <c r="J172" s="40"/>
      <c r="K172" s="40"/>
      <c r="L172" s="44"/>
      <c r="M172" s="231"/>
      <c r="N172" s="80"/>
      <c r="O172" s="80"/>
      <c r="P172" s="80"/>
      <c r="Q172" s="80"/>
      <c r="R172" s="80"/>
      <c r="S172" s="80"/>
      <c r="T172" s="81"/>
      <c r="AT172" s="18" t="s">
        <v>204</v>
      </c>
      <c r="AU172" s="18" t="s">
        <v>121</v>
      </c>
    </row>
    <row r="173" s="1" customFormat="1" ht="16.5" customHeight="1">
      <c r="B173" s="39"/>
      <c r="C173" s="217" t="s">
        <v>598</v>
      </c>
      <c r="D173" s="217" t="s">
        <v>198</v>
      </c>
      <c r="E173" s="218" t="s">
        <v>2828</v>
      </c>
      <c r="F173" s="219" t="s">
        <v>2829</v>
      </c>
      <c r="G173" s="220" t="s">
        <v>223</v>
      </c>
      <c r="H173" s="221">
        <v>1</v>
      </c>
      <c r="I173" s="222"/>
      <c r="J173" s="223">
        <f>ROUND(I173*H173,2)</f>
        <v>0</v>
      </c>
      <c r="K173" s="219" t="s">
        <v>2715</v>
      </c>
      <c r="L173" s="44"/>
      <c r="M173" s="224" t="s">
        <v>19</v>
      </c>
      <c r="N173" s="225" t="s">
        <v>47</v>
      </c>
      <c r="O173" s="80"/>
      <c r="P173" s="226">
        <f>O173*H173</f>
        <v>0</v>
      </c>
      <c r="Q173" s="226">
        <v>0.154</v>
      </c>
      <c r="R173" s="226">
        <f>Q173*H173</f>
        <v>0.154</v>
      </c>
      <c r="S173" s="226">
        <v>0.186</v>
      </c>
      <c r="T173" s="227">
        <f>S173*H173</f>
        <v>0.186</v>
      </c>
      <c r="AR173" s="18" t="s">
        <v>780</v>
      </c>
      <c r="AT173" s="18" t="s">
        <v>198</v>
      </c>
      <c r="AU173" s="18" t="s">
        <v>121</v>
      </c>
      <c r="AY173" s="18" t="s">
        <v>195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8" t="s">
        <v>84</v>
      </c>
      <c r="BK173" s="228">
        <f>ROUND(I173*H173,2)</f>
        <v>0</v>
      </c>
      <c r="BL173" s="18" t="s">
        <v>780</v>
      </c>
      <c r="BM173" s="18" t="s">
        <v>2897</v>
      </c>
    </row>
    <row r="174" s="1" customFormat="1">
      <c r="B174" s="39"/>
      <c r="C174" s="40"/>
      <c r="D174" s="229" t="s">
        <v>204</v>
      </c>
      <c r="E174" s="40"/>
      <c r="F174" s="230" t="s">
        <v>2831</v>
      </c>
      <c r="G174" s="40"/>
      <c r="H174" s="40"/>
      <c r="I174" s="144"/>
      <c r="J174" s="40"/>
      <c r="K174" s="40"/>
      <c r="L174" s="44"/>
      <c r="M174" s="231"/>
      <c r="N174" s="80"/>
      <c r="O174" s="80"/>
      <c r="P174" s="80"/>
      <c r="Q174" s="80"/>
      <c r="R174" s="80"/>
      <c r="S174" s="80"/>
      <c r="T174" s="81"/>
      <c r="AT174" s="18" t="s">
        <v>204</v>
      </c>
      <c r="AU174" s="18" t="s">
        <v>121</v>
      </c>
    </row>
    <row r="175" s="11" customFormat="1" ht="20.88" customHeight="1">
      <c r="B175" s="201"/>
      <c r="C175" s="202"/>
      <c r="D175" s="203" t="s">
        <v>75</v>
      </c>
      <c r="E175" s="215" t="s">
        <v>2832</v>
      </c>
      <c r="F175" s="215" t="s">
        <v>2833</v>
      </c>
      <c r="G175" s="202"/>
      <c r="H175" s="202"/>
      <c r="I175" s="205"/>
      <c r="J175" s="216">
        <f>BK175</f>
        <v>0</v>
      </c>
      <c r="K175" s="202"/>
      <c r="L175" s="207"/>
      <c r="M175" s="208"/>
      <c r="N175" s="209"/>
      <c r="O175" s="209"/>
      <c r="P175" s="210">
        <f>SUM(P176:P181)</f>
        <v>0</v>
      </c>
      <c r="Q175" s="209"/>
      <c r="R175" s="210">
        <f>SUM(R176:R181)</f>
        <v>0.0031680000000000002</v>
      </c>
      <c r="S175" s="209"/>
      <c r="T175" s="211">
        <f>SUM(T176:T181)</f>
        <v>0</v>
      </c>
      <c r="AR175" s="212" t="s">
        <v>121</v>
      </c>
      <c r="AT175" s="213" t="s">
        <v>75</v>
      </c>
      <c r="AU175" s="213" t="s">
        <v>86</v>
      </c>
      <c r="AY175" s="212" t="s">
        <v>195</v>
      </c>
      <c r="BK175" s="214">
        <f>SUM(BK176:BK181)</f>
        <v>0</v>
      </c>
    </row>
    <row r="176" s="1" customFormat="1" ht="16.5" customHeight="1">
      <c r="B176" s="39"/>
      <c r="C176" s="217" t="s">
        <v>605</v>
      </c>
      <c r="D176" s="217" t="s">
        <v>198</v>
      </c>
      <c r="E176" s="218" t="s">
        <v>2834</v>
      </c>
      <c r="F176" s="219" t="s">
        <v>2835</v>
      </c>
      <c r="G176" s="220" t="s">
        <v>2836</v>
      </c>
      <c r="H176" s="221">
        <v>0.35999999999999999</v>
      </c>
      <c r="I176" s="222"/>
      <c r="J176" s="223">
        <f>ROUND(I176*H176,2)</f>
        <v>0</v>
      </c>
      <c r="K176" s="219" t="s">
        <v>2715</v>
      </c>
      <c r="L176" s="44"/>
      <c r="M176" s="224" t="s">
        <v>19</v>
      </c>
      <c r="N176" s="225" t="s">
        <v>47</v>
      </c>
      <c r="O176" s="80"/>
      <c r="P176" s="226">
        <f>O176*H176</f>
        <v>0</v>
      </c>
      <c r="Q176" s="226">
        <v>0.0088000000000000005</v>
      </c>
      <c r="R176" s="226">
        <f>Q176*H176</f>
        <v>0.0031680000000000002</v>
      </c>
      <c r="S176" s="226">
        <v>0</v>
      </c>
      <c r="T176" s="227">
        <f>S176*H176</f>
        <v>0</v>
      </c>
      <c r="AR176" s="18" t="s">
        <v>780</v>
      </c>
      <c r="AT176" s="18" t="s">
        <v>198</v>
      </c>
      <c r="AU176" s="18" t="s">
        <v>121</v>
      </c>
      <c r="AY176" s="18" t="s">
        <v>195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84</v>
      </c>
      <c r="BK176" s="228">
        <f>ROUND(I176*H176,2)</f>
        <v>0</v>
      </c>
      <c r="BL176" s="18" t="s">
        <v>780</v>
      </c>
      <c r="BM176" s="18" t="s">
        <v>2898</v>
      </c>
    </row>
    <row r="177" s="1" customFormat="1">
      <c r="B177" s="39"/>
      <c r="C177" s="40"/>
      <c r="D177" s="229" t="s">
        <v>204</v>
      </c>
      <c r="E177" s="40"/>
      <c r="F177" s="230" t="s">
        <v>2838</v>
      </c>
      <c r="G177" s="40"/>
      <c r="H177" s="40"/>
      <c r="I177" s="144"/>
      <c r="J177" s="40"/>
      <c r="K177" s="40"/>
      <c r="L177" s="44"/>
      <c r="M177" s="231"/>
      <c r="N177" s="80"/>
      <c r="O177" s="80"/>
      <c r="P177" s="80"/>
      <c r="Q177" s="80"/>
      <c r="R177" s="80"/>
      <c r="S177" s="80"/>
      <c r="T177" s="81"/>
      <c r="AT177" s="18" t="s">
        <v>204</v>
      </c>
      <c r="AU177" s="18" t="s">
        <v>121</v>
      </c>
    </row>
    <row r="178" s="1" customFormat="1" ht="16.5" customHeight="1">
      <c r="B178" s="39"/>
      <c r="C178" s="217" t="s">
        <v>611</v>
      </c>
      <c r="D178" s="217" t="s">
        <v>198</v>
      </c>
      <c r="E178" s="218" t="s">
        <v>2839</v>
      </c>
      <c r="F178" s="219" t="s">
        <v>2840</v>
      </c>
      <c r="G178" s="220" t="s">
        <v>223</v>
      </c>
      <c r="H178" s="221">
        <v>4</v>
      </c>
      <c r="I178" s="222"/>
      <c r="J178" s="223">
        <f>ROUND(I178*H178,2)</f>
        <v>0</v>
      </c>
      <c r="K178" s="219" t="s">
        <v>2715</v>
      </c>
      <c r="L178" s="44"/>
      <c r="M178" s="224" t="s">
        <v>19</v>
      </c>
      <c r="N178" s="225" t="s">
        <v>47</v>
      </c>
      <c r="O178" s="8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AR178" s="18" t="s">
        <v>780</v>
      </c>
      <c r="AT178" s="18" t="s">
        <v>198</v>
      </c>
      <c r="AU178" s="18" t="s">
        <v>121</v>
      </c>
      <c r="AY178" s="18" t="s">
        <v>195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8" t="s">
        <v>84</v>
      </c>
      <c r="BK178" s="228">
        <f>ROUND(I178*H178,2)</f>
        <v>0</v>
      </c>
      <c r="BL178" s="18" t="s">
        <v>780</v>
      </c>
      <c r="BM178" s="18" t="s">
        <v>2899</v>
      </c>
    </row>
    <row r="179" s="1" customFormat="1">
      <c r="B179" s="39"/>
      <c r="C179" s="40"/>
      <c r="D179" s="229" t="s">
        <v>204</v>
      </c>
      <c r="E179" s="40"/>
      <c r="F179" s="230" t="s">
        <v>2840</v>
      </c>
      <c r="G179" s="40"/>
      <c r="H179" s="40"/>
      <c r="I179" s="144"/>
      <c r="J179" s="40"/>
      <c r="K179" s="40"/>
      <c r="L179" s="44"/>
      <c r="M179" s="231"/>
      <c r="N179" s="80"/>
      <c r="O179" s="80"/>
      <c r="P179" s="80"/>
      <c r="Q179" s="80"/>
      <c r="R179" s="80"/>
      <c r="S179" s="80"/>
      <c r="T179" s="81"/>
      <c r="AT179" s="18" t="s">
        <v>204</v>
      </c>
      <c r="AU179" s="18" t="s">
        <v>121</v>
      </c>
    </row>
    <row r="180" s="1" customFormat="1" ht="16.5" customHeight="1">
      <c r="B180" s="39"/>
      <c r="C180" s="217" t="s">
        <v>616</v>
      </c>
      <c r="D180" s="217" t="s">
        <v>198</v>
      </c>
      <c r="E180" s="218" t="s">
        <v>2842</v>
      </c>
      <c r="F180" s="219" t="s">
        <v>2843</v>
      </c>
      <c r="G180" s="220" t="s">
        <v>223</v>
      </c>
      <c r="H180" s="221">
        <v>1</v>
      </c>
      <c r="I180" s="222"/>
      <c r="J180" s="223">
        <f>ROUND(I180*H180,2)</f>
        <v>0</v>
      </c>
      <c r="K180" s="219" t="s">
        <v>2715</v>
      </c>
      <c r="L180" s="44"/>
      <c r="M180" s="224" t="s">
        <v>19</v>
      </c>
      <c r="N180" s="225" t="s">
        <v>47</v>
      </c>
      <c r="O180" s="8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18" t="s">
        <v>780</v>
      </c>
      <c r="AT180" s="18" t="s">
        <v>198</v>
      </c>
      <c r="AU180" s="18" t="s">
        <v>121</v>
      </c>
      <c r="AY180" s="18" t="s">
        <v>195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8" t="s">
        <v>84</v>
      </c>
      <c r="BK180" s="228">
        <f>ROUND(I180*H180,2)</f>
        <v>0</v>
      </c>
      <c r="BL180" s="18" t="s">
        <v>780</v>
      </c>
      <c r="BM180" s="18" t="s">
        <v>2900</v>
      </c>
    </row>
    <row r="181" s="1" customFormat="1">
      <c r="B181" s="39"/>
      <c r="C181" s="40"/>
      <c r="D181" s="229" t="s">
        <v>204</v>
      </c>
      <c r="E181" s="40"/>
      <c r="F181" s="230" t="s">
        <v>2843</v>
      </c>
      <c r="G181" s="40"/>
      <c r="H181" s="40"/>
      <c r="I181" s="144"/>
      <c r="J181" s="40"/>
      <c r="K181" s="40"/>
      <c r="L181" s="44"/>
      <c r="M181" s="231"/>
      <c r="N181" s="80"/>
      <c r="O181" s="80"/>
      <c r="P181" s="80"/>
      <c r="Q181" s="80"/>
      <c r="R181" s="80"/>
      <c r="S181" s="80"/>
      <c r="T181" s="81"/>
      <c r="AT181" s="18" t="s">
        <v>204</v>
      </c>
      <c r="AU181" s="18" t="s">
        <v>121</v>
      </c>
    </row>
    <row r="182" s="11" customFormat="1" ht="25.92" customHeight="1">
      <c r="B182" s="201"/>
      <c r="C182" s="202"/>
      <c r="D182" s="203" t="s">
        <v>75</v>
      </c>
      <c r="E182" s="204" t="s">
        <v>2845</v>
      </c>
      <c r="F182" s="204" t="s">
        <v>2846</v>
      </c>
      <c r="G182" s="202"/>
      <c r="H182" s="202"/>
      <c r="I182" s="205"/>
      <c r="J182" s="206">
        <f>BK182</f>
        <v>0</v>
      </c>
      <c r="K182" s="202"/>
      <c r="L182" s="207"/>
      <c r="M182" s="208"/>
      <c r="N182" s="209"/>
      <c r="O182" s="209"/>
      <c r="P182" s="210">
        <f>SUM(P183:P184)</f>
        <v>0</v>
      </c>
      <c r="Q182" s="209"/>
      <c r="R182" s="210">
        <f>SUM(R183:R184)</f>
        <v>0</v>
      </c>
      <c r="S182" s="209"/>
      <c r="T182" s="211">
        <f>SUM(T183:T184)</f>
        <v>0</v>
      </c>
      <c r="AR182" s="212" t="s">
        <v>213</v>
      </c>
      <c r="AT182" s="213" t="s">
        <v>75</v>
      </c>
      <c r="AU182" s="213" t="s">
        <v>76</v>
      </c>
      <c r="AY182" s="212" t="s">
        <v>195</v>
      </c>
      <c r="BK182" s="214">
        <f>SUM(BK183:BK184)</f>
        <v>0</v>
      </c>
    </row>
    <row r="183" s="1" customFormat="1" ht="16.5" customHeight="1">
      <c r="B183" s="39"/>
      <c r="C183" s="217" t="s">
        <v>627</v>
      </c>
      <c r="D183" s="217" t="s">
        <v>198</v>
      </c>
      <c r="E183" s="218" t="s">
        <v>2847</v>
      </c>
      <c r="F183" s="219" t="s">
        <v>2848</v>
      </c>
      <c r="G183" s="220" t="s">
        <v>223</v>
      </c>
      <c r="H183" s="221">
        <v>6</v>
      </c>
      <c r="I183" s="222"/>
      <c r="J183" s="223">
        <f>ROUND(I183*H183,2)</f>
        <v>0</v>
      </c>
      <c r="K183" s="219" t="s">
        <v>2715</v>
      </c>
      <c r="L183" s="44"/>
      <c r="M183" s="224" t="s">
        <v>19</v>
      </c>
      <c r="N183" s="225" t="s">
        <v>47</v>
      </c>
      <c r="O183" s="8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AR183" s="18" t="s">
        <v>2849</v>
      </c>
      <c r="AT183" s="18" t="s">
        <v>198</v>
      </c>
      <c r="AU183" s="18" t="s">
        <v>84</v>
      </c>
      <c r="AY183" s="18" t="s">
        <v>195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8" t="s">
        <v>84</v>
      </c>
      <c r="BK183" s="228">
        <f>ROUND(I183*H183,2)</f>
        <v>0</v>
      </c>
      <c r="BL183" s="18" t="s">
        <v>2849</v>
      </c>
      <c r="BM183" s="18" t="s">
        <v>2901</v>
      </c>
    </row>
    <row r="184" s="1" customFormat="1">
      <c r="B184" s="39"/>
      <c r="C184" s="40"/>
      <c r="D184" s="229" t="s">
        <v>204</v>
      </c>
      <c r="E184" s="40"/>
      <c r="F184" s="230" t="s">
        <v>2851</v>
      </c>
      <c r="G184" s="40"/>
      <c r="H184" s="40"/>
      <c r="I184" s="144"/>
      <c r="J184" s="40"/>
      <c r="K184" s="40"/>
      <c r="L184" s="44"/>
      <c r="M184" s="232"/>
      <c r="N184" s="233"/>
      <c r="O184" s="233"/>
      <c r="P184" s="233"/>
      <c r="Q184" s="233"/>
      <c r="R184" s="233"/>
      <c r="S184" s="233"/>
      <c r="T184" s="234"/>
      <c r="AT184" s="18" t="s">
        <v>204</v>
      </c>
      <c r="AU184" s="18" t="s">
        <v>84</v>
      </c>
    </row>
    <row r="185" s="1" customFormat="1" ht="6.96" customHeight="1">
      <c r="B185" s="58"/>
      <c r="C185" s="59"/>
      <c r="D185" s="59"/>
      <c r="E185" s="59"/>
      <c r="F185" s="59"/>
      <c r="G185" s="59"/>
      <c r="H185" s="59"/>
      <c r="I185" s="168"/>
      <c r="J185" s="59"/>
      <c r="K185" s="59"/>
      <c r="L185" s="44"/>
    </row>
  </sheetData>
  <sheetProtection sheet="1" autoFilter="0" formatColumns="0" formatRows="0" objects="1" scenarios="1" spinCount="100000" saltValue="MMHho7CqI23geXPxqhP6joIgrOQUeztlCNwhEsSpWoUD+Subw9W85aIBMz5iv7vusGl8xxqXcM7RgM3fPGFPEA==" hashValue="NIo1iQZnKBi/dTLBFJOj1PyZoGcNeNVQSxoyKPJ1n0/4NRa+YS00rg3OncM9Qe3BvUBBb3lWRAXxPq1BJEf1Bg==" algorithmName="SHA-512" password="CC35"/>
  <autoFilter ref="C99:K18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6:H86"/>
    <mergeCell ref="E90:H90"/>
    <mergeCell ref="E88:H88"/>
    <mergeCell ref="E92:H9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127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2691</v>
      </c>
      <c r="L9" s="21"/>
    </row>
    <row r="10" ht="12" customHeight="1">
      <c r="B10" s="21"/>
      <c r="D10" s="142" t="s">
        <v>2692</v>
      </c>
      <c r="L10" s="21"/>
    </row>
    <row r="11" s="1" customFormat="1" ht="16.5" customHeight="1">
      <c r="B11" s="44"/>
      <c r="E11" s="142" t="s">
        <v>2693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2694</v>
      </c>
      <c r="I12" s="144"/>
      <c r="L12" s="44"/>
    </row>
    <row r="13" s="1" customFormat="1" ht="36.96" customHeight="1">
      <c r="B13" s="44"/>
      <c r="E13" s="145" t="s">
        <v>2902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2696</v>
      </c>
      <c r="L18" s="44"/>
    </row>
    <row r="19" s="1" customFormat="1" ht="18" customHeight="1">
      <c r="B19" s="44"/>
      <c r="E19" s="18" t="s">
        <v>2697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2698</v>
      </c>
      <c r="L24" s="44"/>
    </row>
    <row r="25" s="1" customFormat="1" ht="18" customHeight="1">
      <c r="B25" s="44"/>
      <c r="E25" s="18" t="s">
        <v>2699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ROUND(J94,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ROUND((SUM(BE94:BE109)),  2)</f>
        <v>0</v>
      </c>
      <c r="I37" s="157">
        <v>0.20999999999999999</v>
      </c>
      <c r="J37" s="156">
        <f>ROUND(((SUM(BE94:BE109))*I37),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ROUND((SUM(BF94:BF109)),  2)</f>
        <v>0</v>
      </c>
      <c r="I38" s="157">
        <v>0.14999999999999999</v>
      </c>
      <c r="J38" s="156">
        <f>ROUND(((SUM(BF94:BF109))*I38),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ROUND((SUM(BG94:BG109)),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ROUND((SUM(BH94:BH109)),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ROUND((SUM(BI94:BI109)),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2691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2692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2693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2694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922/OST - Ostatní náklady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J94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2700</v>
      </c>
      <c r="E68" s="181"/>
      <c r="F68" s="181"/>
      <c r="G68" s="181"/>
      <c r="H68" s="181"/>
      <c r="I68" s="182"/>
      <c r="J68" s="183">
        <f>J95</f>
        <v>0</v>
      </c>
      <c r="K68" s="179"/>
      <c r="L68" s="184"/>
    </row>
    <row r="69" s="9" customFormat="1" ht="19.92" customHeight="1">
      <c r="B69" s="185"/>
      <c r="C69" s="122"/>
      <c r="D69" s="186" t="s">
        <v>2701</v>
      </c>
      <c r="E69" s="187"/>
      <c r="F69" s="187"/>
      <c r="G69" s="187"/>
      <c r="H69" s="187"/>
      <c r="I69" s="188"/>
      <c r="J69" s="189">
        <f>J96</f>
        <v>0</v>
      </c>
      <c r="K69" s="122"/>
      <c r="L69" s="190"/>
    </row>
    <row r="70" s="8" customFormat="1" ht="24.96" customHeight="1">
      <c r="B70" s="178"/>
      <c r="C70" s="179"/>
      <c r="D70" s="180" t="s">
        <v>2708</v>
      </c>
      <c r="E70" s="181"/>
      <c r="F70" s="181"/>
      <c r="G70" s="181"/>
      <c r="H70" s="181"/>
      <c r="I70" s="182"/>
      <c r="J70" s="183">
        <f>J99</f>
        <v>0</v>
      </c>
      <c r="K70" s="179"/>
      <c r="L70" s="184"/>
    </row>
    <row r="71" s="1" customFormat="1" ht="21.84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8"/>
      <c r="J72" s="59"/>
      <c r="K72" s="59"/>
      <c r="L72" s="44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71"/>
      <c r="J76" s="61"/>
      <c r="K76" s="61"/>
      <c r="L76" s="44"/>
    </row>
    <row r="77" s="1" customFormat="1" ht="24.96" customHeight="1">
      <c r="B77" s="39"/>
      <c r="C77" s="24" t="s">
        <v>179</v>
      </c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16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6.5" customHeight="1">
      <c r="B80" s="39"/>
      <c r="C80" s="40"/>
      <c r="D80" s="40"/>
      <c r="E80" s="172" t="str">
        <f>E7</f>
        <v>Malešická, 1. a 2. etapa, 2. etapa Za Vackovem - Habrová</v>
      </c>
      <c r="F80" s="33"/>
      <c r="G80" s="33"/>
      <c r="H80" s="33"/>
      <c r="I80" s="144"/>
      <c r="J80" s="40"/>
      <c r="K80" s="40"/>
      <c r="L80" s="44"/>
    </row>
    <row r="81" ht="12" customHeight="1">
      <c r="B81" s="22"/>
      <c r="C81" s="33" t="s">
        <v>168</v>
      </c>
      <c r="D81" s="23"/>
      <c r="E81" s="23"/>
      <c r="F81" s="23"/>
      <c r="G81" s="23"/>
      <c r="H81" s="23"/>
      <c r="I81" s="137"/>
      <c r="J81" s="23"/>
      <c r="K81" s="23"/>
      <c r="L81" s="21"/>
    </row>
    <row r="82" ht="16.5" customHeight="1">
      <c r="B82" s="22"/>
      <c r="C82" s="23"/>
      <c r="D82" s="23"/>
      <c r="E82" s="172" t="s">
        <v>2691</v>
      </c>
      <c r="F82" s="23"/>
      <c r="G82" s="23"/>
      <c r="H82" s="23"/>
      <c r="I82" s="137"/>
      <c r="J82" s="23"/>
      <c r="K82" s="23"/>
      <c r="L82" s="21"/>
    </row>
    <row r="83" ht="12" customHeight="1">
      <c r="B83" s="22"/>
      <c r="C83" s="33" t="s">
        <v>2692</v>
      </c>
      <c r="D83" s="23"/>
      <c r="E83" s="23"/>
      <c r="F83" s="23"/>
      <c r="G83" s="23"/>
      <c r="H83" s="23"/>
      <c r="I83" s="137"/>
      <c r="J83" s="23"/>
      <c r="K83" s="23"/>
      <c r="L83" s="21"/>
    </row>
    <row r="84" s="1" customFormat="1" ht="16.5" customHeight="1">
      <c r="B84" s="39"/>
      <c r="C84" s="40"/>
      <c r="D84" s="40"/>
      <c r="E84" s="33" t="s">
        <v>2693</v>
      </c>
      <c r="F84" s="40"/>
      <c r="G84" s="40"/>
      <c r="H84" s="40"/>
      <c r="I84" s="144"/>
      <c r="J84" s="40"/>
      <c r="K84" s="40"/>
      <c r="L84" s="44"/>
    </row>
    <row r="85" s="1" customFormat="1" ht="12" customHeight="1">
      <c r="B85" s="39"/>
      <c r="C85" s="33" t="s">
        <v>2694</v>
      </c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6.5" customHeight="1">
      <c r="B86" s="39"/>
      <c r="C86" s="40"/>
      <c r="D86" s="40"/>
      <c r="E86" s="65" t="str">
        <f>E13</f>
        <v>922/OST - Ostatní náklady</v>
      </c>
      <c r="F86" s="40"/>
      <c r="G86" s="40"/>
      <c r="H86" s="40"/>
      <c r="I86" s="144"/>
      <c r="J86" s="40"/>
      <c r="K86" s="40"/>
      <c r="L86" s="44"/>
    </row>
    <row r="87" s="1" customFormat="1" ht="6.96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2" customHeight="1">
      <c r="B88" s="39"/>
      <c r="C88" s="33" t="s">
        <v>21</v>
      </c>
      <c r="D88" s="40"/>
      <c r="E88" s="40"/>
      <c r="F88" s="28" t="str">
        <f>F16</f>
        <v xml:space="preserve"> </v>
      </c>
      <c r="G88" s="40"/>
      <c r="H88" s="40"/>
      <c r="I88" s="146" t="s">
        <v>23</v>
      </c>
      <c r="J88" s="68" t="str">
        <f>IF(J16="","",J16)</f>
        <v>25. 10. 2018</v>
      </c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3.65" customHeight="1">
      <c r="B90" s="39"/>
      <c r="C90" s="33" t="s">
        <v>25</v>
      </c>
      <c r="D90" s="40"/>
      <c r="E90" s="40"/>
      <c r="F90" s="28" t="str">
        <f>E19</f>
        <v>PREdistribuce, a.s.</v>
      </c>
      <c r="G90" s="40"/>
      <c r="H90" s="40"/>
      <c r="I90" s="146" t="s">
        <v>33</v>
      </c>
      <c r="J90" s="37" t="str">
        <f>E25</f>
        <v>ELEKTROŠTIKA, s.r.o.</v>
      </c>
      <c r="K90" s="40"/>
      <c r="L90" s="44"/>
    </row>
    <row r="91" s="1" customFormat="1" ht="13.65" customHeight="1">
      <c r="B91" s="39"/>
      <c r="C91" s="33" t="s">
        <v>31</v>
      </c>
      <c r="D91" s="40"/>
      <c r="E91" s="40"/>
      <c r="F91" s="28" t="str">
        <f>IF(E22="","",E22)</f>
        <v>Vyplň údaj</v>
      </c>
      <c r="G91" s="40"/>
      <c r="H91" s="40"/>
      <c r="I91" s="146" t="s">
        <v>38</v>
      </c>
      <c r="J91" s="37" t="str">
        <f>E28</f>
        <v xml:space="preserve"> </v>
      </c>
      <c r="K91" s="40"/>
      <c r="L91" s="44"/>
    </row>
    <row r="92" s="1" customFormat="1" ht="10.32" customHeight="1">
      <c r="B92" s="39"/>
      <c r="C92" s="40"/>
      <c r="D92" s="40"/>
      <c r="E92" s="40"/>
      <c r="F92" s="40"/>
      <c r="G92" s="40"/>
      <c r="H92" s="40"/>
      <c r="I92" s="144"/>
      <c r="J92" s="40"/>
      <c r="K92" s="40"/>
      <c r="L92" s="44"/>
    </row>
    <row r="93" s="10" customFormat="1" ht="29.28" customHeight="1">
      <c r="B93" s="191"/>
      <c r="C93" s="192" t="s">
        <v>180</v>
      </c>
      <c r="D93" s="193" t="s">
        <v>61</v>
      </c>
      <c r="E93" s="193" t="s">
        <v>57</v>
      </c>
      <c r="F93" s="193" t="s">
        <v>58</v>
      </c>
      <c r="G93" s="193" t="s">
        <v>181</v>
      </c>
      <c r="H93" s="193" t="s">
        <v>182</v>
      </c>
      <c r="I93" s="194" t="s">
        <v>183</v>
      </c>
      <c r="J93" s="193" t="s">
        <v>172</v>
      </c>
      <c r="K93" s="195" t="s">
        <v>184</v>
      </c>
      <c r="L93" s="196"/>
      <c r="M93" s="88" t="s">
        <v>19</v>
      </c>
      <c r="N93" s="89" t="s">
        <v>46</v>
      </c>
      <c r="O93" s="89" t="s">
        <v>185</v>
      </c>
      <c r="P93" s="89" t="s">
        <v>186</v>
      </c>
      <c r="Q93" s="89" t="s">
        <v>187</v>
      </c>
      <c r="R93" s="89" t="s">
        <v>188</v>
      </c>
      <c r="S93" s="89" t="s">
        <v>189</v>
      </c>
      <c r="T93" s="90" t="s">
        <v>190</v>
      </c>
    </row>
    <row r="94" s="1" customFormat="1" ht="22.8" customHeight="1">
      <c r="B94" s="39"/>
      <c r="C94" s="95" t="s">
        <v>191</v>
      </c>
      <c r="D94" s="40"/>
      <c r="E94" s="40"/>
      <c r="F94" s="40"/>
      <c r="G94" s="40"/>
      <c r="H94" s="40"/>
      <c r="I94" s="144"/>
      <c r="J94" s="197">
        <f>BK94</f>
        <v>0</v>
      </c>
      <c r="K94" s="40"/>
      <c r="L94" s="44"/>
      <c r="M94" s="91"/>
      <c r="N94" s="92"/>
      <c r="O94" s="92"/>
      <c r="P94" s="198">
        <f>P95+P99</f>
        <v>0</v>
      </c>
      <c r="Q94" s="92"/>
      <c r="R94" s="198">
        <f>R95+R99</f>
        <v>0</v>
      </c>
      <c r="S94" s="92"/>
      <c r="T94" s="199">
        <f>T95+T99</f>
        <v>0</v>
      </c>
      <c r="AT94" s="18" t="s">
        <v>75</v>
      </c>
      <c r="AU94" s="18" t="s">
        <v>173</v>
      </c>
      <c r="BK94" s="200">
        <f>BK95+BK99</f>
        <v>0</v>
      </c>
    </row>
    <row r="95" s="11" customFormat="1" ht="25.92" customHeight="1">
      <c r="B95" s="201"/>
      <c r="C95" s="202"/>
      <c r="D95" s="203" t="s">
        <v>75</v>
      </c>
      <c r="E95" s="204" t="s">
        <v>497</v>
      </c>
      <c r="F95" s="204" t="s">
        <v>2709</v>
      </c>
      <c r="G95" s="202"/>
      <c r="H95" s="202"/>
      <c r="I95" s="205"/>
      <c r="J95" s="206">
        <f>BK95</f>
        <v>0</v>
      </c>
      <c r="K95" s="202"/>
      <c r="L95" s="207"/>
      <c r="M95" s="208"/>
      <c r="N95" s="209"/>
      <c r="O95" s="209"/>
      <c r="P95" s="210">
        <f>P96</f>
        <v>0</v>
      </c>
      <c r="Q95" s="209"/>
      <c r="R95" s="210">
        <f>R96</f>
        <v>0</v>
      </c>
      <c r="S95" s="209"/>
      <c r="T95" s="211">
        <f>T96</f>
        <v>0</v>
      </c>
      <c r="AR95" s="212" t="s">
        <v>121</v>
      </c>
      <c r="AT95" s="213" t="s">
        <v>75</v>
      </c>
      <c r="AU95" s="213" t="s">
        <v>76</v>
      </c>
      <c r="AY95" s="212" t="s">
        <v>195</v>
      </c>
      <c r="BK95" s="214">
        <f>BK96</f>
        <v>0</v>
      </c>
    </row>
    <row r="96" s="11" customFormat="1" ht="22.8" customHeight="1">
      <c r="B96" s="201"/>
      <c r="C96" s="202"/>
      <c r="D96" s="203" t="s">
        <v>75</v>
      </c>
      <c r="E96" s="215" t="s">
        <v>2710</v>
      </c>
      <c r="F96" s="215" t="s">
        <v>2711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SUM(P97:P98)</f>
        <v>0</v>
      </c>
      <c r="Q96" s="209"/>
      <c r="R96" s="210">
        <f>SUM(R97:R98)</f>
        <v>0</v>
      </c>
      <c r="S96" s="209"/>
      <c r="T96" s="211">
        <f>SUM(T97:T98)</f>
        <v>0</v>
      </c>
      <c r="AR96" s="212" t="s">
        <v>121</v>
      </c>
      <c r="AT96" s="213" t="s">
        <v>75</v>
      </c>
      <c r="AU96" s="213" t="s">
        <v>84</v>
      </c>
      <c r="AY96" s="212" t="s">
        <v>195</v>
      </c>
      <c r="BK96" s="214">
        <f>SUM(BK97:BK98)</f>
        <v>0</v>
      </c>
    </row>
    <row r="97" s="1" customFormat="1" ht="16.5" customHeight="1">
      <c r="B97" s="39"/>
      <c r="C97" s="217" t="s">
        <v>84</v>
      </c>
      <c r="D97" s="217" t="s">
        <v>198</v>
      </c>
      <c r="E97" s="218" t="s">
        <v>2903</v>
      </c>
      <c r="F97" s="219" t="s">
        <v>2904</v>
      </c>
      <c r="G97" s="220" t="s">
        <v>223</v>
      </c>
      <c r="H97" s="221">
        <v>2</v>
      </c>
      <c r="I97" s="222"/>
      <c r="J97" s="223">
        <f>ROUND(I97*H97,2)</f>
        <v>0</v>
      </c>
      <c r="K97" s="219" t="s">
        <v>2715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780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780</v>
      </c>
      <c r="BM97" s="18" t="s">
        <v>2905</v>
      </c>
    </row>
    <row r="98" s="1" customFormat="1">
      <c r="B98" s="39"/>
      <c r="C98" s="40"/>
      <c r="D98" s="229" t="s">
        <v>204</v>
      </c>
      <c r="E98" s="40"/>
      <c r="F98" s="230" t="s">
        <v>2906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1" customFormat="1" ht="25.92" customHeight="1">
      <c r="B99" s="201"/>
      <c r="C99" s="202"/>
      <c r="D99" s="203" t="s">
        <v>75</v>
      </c>
      <c r="E99" s="204" t="s">
        <v>2845</v>
      </c>
      <c r="F99" s="204" t="s">
        <v>2846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SUM(P100:P109)</f>
        <v>0</v>
      </c>
      <c r="Q99" s="209"/>
      <c r="R99" s="210">
        <f>SUM(R100:R109)</f>
        <v>0</v>
      </c>
      <c r="S99" s="209"/>
      <c r="T99" s="211">
        <f>SUM(T100:T109)</f>
        <v>0</v>
      </c>
      <c r="AR99" s="212" t="s">
        <v>213</v>
      </c>
      <c r="AT99" s="213" t="s">
        <v>75</v>
      </c>
      <c r="AU99" s="213" t="s">
        <v>76</v>
      </c>
      <c r="AY99" s="212" t="s">
        <v>195</v>
      </c>
      <c r="BK99" s="214">
        <f>SUM(BK100:BK109)</f>
        <v>0</v>
      </c>
    </row>
    <row r="100" s="1" customFormat="1" ht="16.5" customHeight="1">
      <c r="B100" s="39"/>
      <c r="C100" s="217" t="s">
        <v>86</v>
      </c>
      <c r="D100" s="217" t="s">
        <v>198</v>
      </c>
      <c r="E100" s="218" t="s">
        <v>2907</v>
      </c>
      <c r="F100" s="219" t="s">
        <v>2908</v>
      </c>
      <c r="G100" s="220" t="s">
        <v>207</v>
      </c>
      <c r="H100" s="221">
        <v>1</v>
      </c>
      <c r="I100" s="222"/>
      <c r="J100" s="223">
        <f>ROUND(I100*H100,2)</f>
        <v>0</v>
      </c>
      <c r="K100" s="219" t="s">
        <v>2715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2849</v>
      </c>
      <c r="AT100" s="18" t="s">
        <v>198</v>
      </c>
      <c r="AU100" s="18" t="s">
        <v>84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2849</v>
      </c>
      <c r="BM100" s="18" t="s">
        <v>2909</v>
      </c>
    </row>
    <row r="101" s="1" customFormat="1">
      <c r="B101" s="39"/>
      <c r="C101" s="40"/>
      <c r="D101" s="229" t="s">
        <v>204</v>
      </c>
      <c r="E101" s="40"/>
      <c r="F101" s="230" t="s">
        <v>2910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84</v>
      </c>
    </row>
    <row r="102" s="1" customFormat="1" ht="16.5" customHeight="1">
      <c r="B102" s="39"/>
      <c r="C102" s="217" t="s">
        <v>121</v>
      </c>
      <c r="D102" s="217" t="s">
        <v>198</v>
      </c>
      <c r="E102" s="218" t="s">
        <v>2911</v>
      </c>
      <c r="F102" s="219" t="s">
        <v>2912</v>
      </c>
      <c r="G102" s="220" t="s">
        <v>207</v>
      </c>
      <c r="H102" s="221">
        <v>1</v>
      </c>
      <c r="I102" s="222"/>
      <c r="J102" s="223">
        <f>ROUND(I102*H102,2)</f>
        <v>0</v>
      </c>
      <c r="K102" s="219" t="s">
        <v>2715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2849</v>
      </c>
      <c r="AT102" s="18" t="s">
        <v>198</v>
      </c>
      <c r="AU102" s="18" t="s">
        <v>84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2849</v>
      </c>
      <c r="BM102" s="18" t="s">
        <v>2913</v>
      </c>
    </row>
    <row r="103" s="1" customFormat="1">
      <c r="B103" s="39"/>
      <c r="C103" s="40"/>
      <c r="D103" s="229" t="s">
        <v>204</v>
      </c>
      <c r="E103" s="40"/>
      <c r="F103" s="230" t="s">
        <v>2914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84</v>
      </c>
    </row>
    <row r="104" s="1" customFormat="1" ht="16.5" customHeight="1">
      <c r="B104" s="39"/>
      <c r="C104" s="217" t="s">
        <v>213</v>
      </c>
      <c r="D104" s="217" t="s">
        <v>198</v>
      </c>
      <c r="E104" s="218" t="s">
        <v>2915</v>
      </c>
      <c r="F104" s="219" t="s">
        <v>2916</v>
      </c>
      <c r="G104" s="220" t="s">
        <v>207</v>
      </c>
      <c r="H104" s="221">
        <v>1</v>
      </c>
      <c r="I104" s="222"/>
      <c r="J104" s="223">
        <f>ROUND(I104*H104,2)</f>
        <v>0</v>
      </c>
      <c r="K104" s="219" t="s">
        <v>2715</v>
      </c>
      <c r="L104" s="44"/>
      <c r="M104" s="224" t="s">
        <v>19</v>
      </c>
      <c r="N104" s="225" t="s">
        <v>47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2849</v>
      </c>
      <c r="AT104" s="18" t="s">
        <v>198</v>
      </c>
      <c r="AU104" s="18" t="s">
        <v>84</v>
      </c>
      <c r="AY104" s="18" t="s">
        <v>195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84</v>
      </c>
      <c r="BK104" s="228">
        <f>ROUND(I104*H104,2)</f>
        <v>0</v>
      </c>
      <c r="BL104" s="18" t="s">
        <v>2849</v>
      </c>
      <c r="BM104" s="18" t="s">
        <v>2917</v>
      </c>
    </row>
    <row r="105" s="1" customFormat="1">
      <c r="B105" s="39"/>
      <c r="C105" s="40"/>
      <c r="D105" s="229" t="s">
        <v>204</v>
      </c>
      <c r="E105" s="40"/>
      <c r="F105" s="230" t="s">
        <v>2918</v>
      </c>
      <c r="G105" s="40"/>
      <c r="H105" s="40"/>
      <c r="I105" s="144"/>
      <c r="J105" s="40"/>
      <c r="K105" s="40"/>
      <c r="L105" s="44"/>
      <c r="M105" s="231"/>
      <c r="N105" s="80"/>
      <c r="O105" s="80"/>
      <c r="P105" s="80"/>
      <c r="Q105" s="80"/>
      <c r="R105" s="80"/>
      <c r="S105" s="80"/>
      <c r="T105" s="81"/>
      <c r="AT105" s="18" t="s">
        <v>204</v>
      </c>
      <c r="AU105" s="18" t="s">
        <v>84</v>
      </c>
    </row>
    <row r="106" s="1" customFormat="1" ht="16.5" customHeight="1">
      <c r="B106" s="39"/>
      <c r="C106" s="217" t="s">
        <v>194</v>
      </c>
      <c r="D106" s="217" t="s">
        <v>198</v>
      </c>
      <c r="E106" s="218" t="s">
        <v>2919</v>
      </c>
      <c r="F106" s="219" t="s">
        <v>2920</v>
      </c>
      <c r="G106" s="220" t="s">
        <v>223</v>
      </c>
      <c r="H106" s="221">
        <v>1</v>
      </c>
      <c r="I106" s="222"/>
      <c r="J106" s="223">
        <f>ROUND(I106*H106,2)</f>
        <v>0</v>
      </c>
      <c r="K106" s="219" t="s">
        <v>2715</v>
      </c>
      <c r="L106" s="44"/>
      <c r="M106" s="224" t="s">
        <v>19</v>
      </c>
      <c r="N106" s="225" t="s">
        <v>47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2849</v>
      </c>
      <c r="AT106" s="18" t="s">
        <v>198</v>
      </c>
      <c r="AU106" s="18" t="s">
        <v>84</v>
      </c>
      <c r="AY106" s="18" t="s">
        <v>195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84</v>
      </c>
      <c r="BK106" s="228">
        <f>ROUND(I106*H106,2)</f>
        <v>0</v>
      </c>
      <c r="BL106" s="18" t="s">
        <v>2849</v>
      </c>
      <c r="BM106" s="18" t="s">
        <v>2921</v>
      </c>
    </row>
    <row r="107" s="1" customFormat="1">
      <c r="B107" s="39"/>
      <c r="C107" s="40"/>
      <c r="D107" s="229" t="s">
        <v>204</v>
      </c>
      <c r="E107" s="40"/>
      <c r="F107" s="230" t="s">
        <v>2922</v>
      </c>
      <c r="G107" s="40"/>
      <c r="H107" s="40"/>
      <c r="I107" s="144"/>
      <c r="J107" s="40"/>
      <c r="K107" s="40"/>
      <c r="L107" s="44"/>
      <c r="M107" s="231"/>
      <c r="N107" s="80"/>
      <c r="O107" s="80"/>
      <c r="P107" s="80"/>
      <c r="Q107" s="80"/>
      <c r="R107" s="80"/>
      <c r="S107" s="80"/>
      <c r="T107" s="81"/>
      <c r="AT107" s="18" t="s">
        <v>204</v>
      </c>
      <c r="AU107" s="18" t="s">
        <v>84</v>
      </c>
    </row>
    <row r="108" s="1" customFormat="1" ht="16.5" customHeight="1">
      <c r="B108" s="39"/>
      <c r="C108" s="217" t="s">
        <v>220</v>
      </c>
      <c r="D108" s="217" t="s">
        <v>198</v>
      </c>
      <c r="E108" s="218" t="s">
        <v>2923</v>
      </c>
      <c r="F108" s="219" t="s">
        <v>2924</v>
      </c>
      <c r="G108" s="220" t="s">
        <v>223</v>
      </c>
      <c r="H108" s="221">
        <v>4</v>
      </c>
      <c r="I108" s="222"/>
      <c r="J108" s="223">
        <f>ROUND(I108*H108,2)</f>
        <v>0</v>
      </c>
      <c r="K108" s="219" t="s">
        <v>2715</v>
      </c>
      <c r="L108" s="44"/>
      <c r="M108" s="224" t="s">
        <v>19</v>
      </c>
      <c r="N108" s="225" t="s">
        <v>47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2849</v>
      </c>
      <c r="AT108" s="18" t="s">
        <v>198</v>
      </c>
      <c r="AU108" s="18" t="s">
        <v>84</v>
      </c>
      <c r="AY108" s="18" t="s">
        <v>195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84</v>
      </c>
      <c r="BK108" s="228">
        <f>ROUND(I108*H108,2)</f>
        <v>0</v>
      </c>
      <c r="BL108" s="18" t="s">
        <v>2849</v>
      </c>
      <c r="BM108" s="18" t="s">
        <v>2925</v>
      </c>
    </row>
    <row r="109" s="1" customFormat="1">
      <c r="B109" s="39"/>
      <c r="C109" s="40"/>
      <c r="D109" s="229" t="s">
        <v>204</v>
      </c>
      <c r="E109" s="40"/>
      <c r="F109" s="230" t="s">
        <v>2926</v>
      </c>
      <c r="G109" s="40"/>
      <c r="H109" s="40"/>
      <c r="I109" s="144"/>
      <c r="J109" s="40"/>
      <c r="K109" s="40"/>
      <c r="L109" s="44"/>
      <c r="M109" s="232"/>
      <c r="N109" s="233"/>
      <c r="O109" s="233"/>
      <c r="P109" s="233"/>
      <c r="Q109" s="233"/>
      <c r="R109" s="233"/>
      <c r="S109" s="233"/>
      <c r="T109" s="234"/>
      <c r="AT109" s="18" t="s">
        <v>204</v>
      </c>
      <c r="AU109" s="18" t="s">
        <v>84</v>
      </c>
    </row>
    <row r="110" s="1" customFormat="1" ht="6.96" customHeight="1">
      <c r="B110" s="58"/>
      <c r="C110" s="59"/>
      <c r="D110" s="59"/>
      <c r="E110" s="59"/>
      <c r="F110" s="59"/>
      <c r="G110" s="59"/>
      <c r="H110" s="59"/>
      <c r="I110" s="168"/>
      <c r="J110" s="59"/>
      <c r="K110" s="59"/>
      <c r="L110" s="44"/>
    </row>
  </sheetData>
  <sheetProtection sheet="1" autoFilter="0" formatColumns="0" formatRows="0" objects="1" scenarios="1" spinCount="100000" saltValue="mqgq0vfkP1iaZTjmi2eofW9HIqHfaMwoohcnfTa9zswPDYPh0Sn4W0GwjSXiAXlycNlC8DyJBkhzIy9Qkp8HUg==" hashValue="RQMyOkvqqk9tiht6NwSPKzoQHCQUNRqjaj7Cyij/Hn2lRWWskfkfwaxllEn4aj2f9wqnQcE4D1tufN9FEOQ1Bg==" algorithmName="SHA-512" password="CC35"/>
  <autoFilter ref="C93:K10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130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2691</v>
      </c>
      <c r="L9" s="21"/>
    </row>
    <row r="10" ht="12" customHeight="1">
      <c r="B10" s="21"/>
      <c r="D10" s="142" t="s">
        <v>2692</v>
      </c>
      <c r="L10" s="21"/>
    </row>
    <row r="11" s="1" customFormat="1" ht="16.5" customHeight="1">
      <c r="B11" s="44"/>
      <c r="E11" s="142" t="s">
        <v>2693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2694</v>
      </c>
      <c r="I12" s="144"/>
      <c r="L12" s="44"/>
    </row>
    <row r="13" s="1" customFormat="1" ht="36.96" customHeight="1">
      <c r="B13" s="44"/>
      <c r="E13" s="145" t="s">
        <v>2927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2696</v>
      </c>
      <c r="L18" s="44"/>
    </row>
    <row r="19" s="1" customFormat="1" ht="18" customHeight="1">
      <c r="B19" s="44"/>
      <c r="E19" s="18" t="s">
        <v>2697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2698</v>
      </c>
      <c r="L24" s="44"/>
    </row>
    <row r="25" s="1" customFormat="1" ht="18" customHeight="1">
      <c r="B25" s="44"/>
      <c r="E25" s="18" t="s">
        <v>2699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ROUND(J93,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ROUND((SUM(BE93:BE97)),  2)</f>
        <v>0</v>
      </c>
      <c r="I37" s="157">
        <v>0.20999999999999999</v>
      </c>
      <c r="J37" s="156">
        <f>ROUND(((SUM(BE93:BE97))*I37),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ROUND((SUM(BF93:BF97)),  2)</f>
        <v>0</v>
      </c>
      <c r="I38" s="157">
        <v>0.14999999999999999</v>
      </c>
      <c r="J38" s="156">
        <f>ROUND(((SUM(BF93:BF97))*I38),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ROUND((SUM(BG93:BG97)),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ROUND((SUM(BH93:BH97)),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ROUND((SUM(BI93:BI97)),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2691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2692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2693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2694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922/VN - Připojení do sítě VN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J93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2700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="9" customFormat="1" ht="19.92" customHeight="1">
      <c r="B69" s="185"/>
      <c r="C69" s="122"/>
      <c r="D69" s="186" t="s">
        <v>2703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="1" customFormat="1" ht="21.84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8"/>
      <c r="J71" s="59"/>
      <c r="K71" s="59"/>
      <c r="L71" s="44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71"/>
      <c r="J75" s="61"/>
      <c r="K75" s="61"/>
      <c r="L75" s="44"/>
    </row>
    <row r="76" s="1" customFormat="1" ht="24.96" customHeight="1">
      <c r="B76" s="39"/>
      <c r="C76" s="24" t="s">
        <v>179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6.5" customHeight="1">
      <c r="B79" s="39"/>
      <c r="C79" s="40"/>
      <c r="D79" s="40"/>
      <c r="E79" s="172" t="str">
        <f>E7</f>
        <v>Malešická, 1. a 2. etapa, 2. etapa Za Vackovem - Habrová</v>
      </c>
      <c r="F79" s="33"/>
      <c r="G79" s="33"/>
      <c r="H79" s="33"/>
      <c r="I79" s="144"/>
      <c r="J79" s="40"/>
      <c r="K79" s="40"/>
      <c r="L79" s="44"/>
    </row>
    <row r="80" ht="12" customHeight="1">
      <c r="B80" s="22"/>
      <c r="C80" s="33" t="s">
        <v>168</v>
      </c>
      <c r="D80" s="23"/>
      <c r="E80" s="23"/>
      <c r="F80" s="23"/>
      <c r="G80" s="23"/>
      <c r="H80" s="23"/>
      <c r="I80" s="137"/>
      <c r="J80" s="23"/>
      <c r="K80" s="23"/>
      <c r="L80" s="21"/>
    </row>
    <row r="81" ht="16.5" customHeight="1">
      <c r="B81" s="22"/>
      <c r="C81" s="23"/>
      <c r="D81" s="23"/>
      <c r="E81" s="172" t="s">
        <v>2691</v>
      </c>
      <c r="F81" s="23"/>
      <c r="G81" s="23"/>
      <c r="H81" s="23"/>
      <c r="I81" s="137"/>
      <c r="J81" s="23"/>
      <c r="K81" s="23"/>
      <c r="L81" s="21"/>
    </row>
    <row r="82" ht="12" customHeight="1">
      <c r="B82" s="22"/>
      <c r="C82" s="33" t="s">
        <v>2692</v>
      </c>
      <c r="D82" s="23"/>
      <c r="E82" s="23"/>
      <c r="F82" s="23"/>
      <c r="G82" s="23"/>
      <c r="H82" s="23"/>
      <c r="I82" s="137"/>
      <c r="J82" s="23"/>
      <c r="K82" s="23"/>
      <c r="L82" s="21"/>
    </row>
    <row r="83" s="1" customFormat="1" ht="16.5" customHeight="1">
      <c r="B83" s="39"/>
      <c r="C83" s="40"/>
      <c r="D83" s="40"/>
      <c r="E83" s="33" t="s">
        <v>2693</v>
      </c>
      <c r="F83" s="40"/>
      <c r="G83" s="40"/>
      <c r="H83" s="40"/>
      <c r="I83" s="144"/>
      <c r="J83" s="40"/>
      <c r="K83" s="40"/>
      <c r="L83" s="44"/>
    </row>
    <row r="84" s="1" customFormat="1" ht="12" customHeight="1">
      <c r="B84" s="39"/>
      <c r="C84" s="33" t="s">
        <v>2694</v>
      </c>
      <c r="D84" s="40"/>
      <c r="E84" s="40"/>
      <c r="F84" s="40"/>
      <c r="G84" s="40"/>
      <c r="H84" s="40"/>
      <c r="I84" s="144"/>
      <c r="J84" s="40"/>
      <c r="K84" s="40"/>
      <c r="L84" s="44"/>
    </row>
    <row r="85" s="1" customFormat="1" ht="16.5" customHeight="1">
      <c r="B85" s="39"/>
      <c r="C85" s="40"/>
      <c r="D85" s="40"/>
      <c r="E85" s="65" t="str">
        <f>E13</f>
        <v>922/VN - Připojení do sítě VN</v>
      </c>
      <c r="F85" s="40"/>
      <c r="G85" s="40"/>
      <c r="H85" s="40"/>
      <c r="I85" s="144"/>
      <c r="J85" s="40"/>
      <c r="K85" s="40"/>
      <c r="L85" s="44"/>
    </row>
    <row r="86" s="1" customFormat="1" ht="6.96" customHeight="1">
      <c r="B86" s="39"/>
      <c r="C86" s="40"/>
      <c r="D86" s="40"/>
      <c r="E86" s="40"/>
      <c r="F86" s="40"/>
      <c r="G86" s="40"/>
      <c r="H86" s="40"/>
      <c r="I86" s="144"/>
      <c r="J86" s="40"/>
      <c r="K86" s="40"/>
      <c r="L86" s="44"/>
    </row>
    <row r="87" s="1" customFormat="1" ht="12" customHeight="1">
      <c r="B87" s="39"/>
      <c r="C87" s="33" t="s">
        <v>21</v>
      </c>
      <c r="D87" s="40"/>
      <c r="E87" s="40"/>
      <c r="F87" s="28" t="str">
        <f>F16</f>
        <v xml:space="preserve"> </v>
      </c>
      <c r="G87" s="40"/>
      <c r="H87" s="40"/>
      <c r="I87" s="146" t="s">
        <v>23</v>
      </c>
      <c r="J87" s="68" t="str">
        <f>IF(J16="","",J16)</f>
        <v>25. 10. 2018</v>
      </c>
      <c r="K87" s="40"/>
      <c r="L87" s="44"/>
    </row>
    <row r="88" s="1" customFormat="1" ht="6.96" customHeight="1"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44"/>
    </row>
    <row r="89" s="1" customFormat="1" ht="13.65" customHeight="1">
      <c r="B89" s="39"/>
      <c r="C89" s="33" t="s">
        <v>25</v>
      </c>
      <c r="D89" s="40"/>
      <c r="E89" s="40"/>
      <c r="F89" s="28" t="str">
        <f>E19</f>
        <v>PREdistribuce, a.s.</v>
      </c>
      <c r="G89" s="40"/>
      <c r="H89" s="40"/>
      <c r="I89" s="146" t="s">
        <v>33</v>
      </c>
      <c r="J89" s="37" t="str">
        <f>E25</f>
        <v>ELEKTROŠTIKA, s.r.o.</v>
      </c>
      <c r="K89" s="40"/>
      <c r="L89" s="44"/>
    </row>
    <row r="90" s="1" customFormat="1" ht="13.65" customHeight="1">
      <c r="B90" s="39"/>
      <c r="C90" s="33" t="s">
        <v>31</v>
      </c>
      <c r="D90" s="40"/>
      <c r="E90" s="40"/>
      <c r="F90" s="28" t="str">
        <f>IF(E22="","",E22)</f>
        <v>Vyplň údaj</v>
      </c>
      <c r="G90" s="40"/>
      <c r="H90" s="40"/>
      <c r="I90" s="146" t="s">
        <v>38</v>
      </c>
      <c r="J90" s="37" t="str">
        <f>E28</f>
        <v xml:space="preserve"> </v>
      </c>
      <c r="K90" s="40"/>
      <c r="L90" s="44"/>
    </row>
    <row r="91" s="1" customFormat="1" ht="10.32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="10" customFormat="1" ht="29.28" customHeight="1">
      <c r="B92" s="191"/>
      <c r="C92" s="192" t="s">
        <v>180</v>
      </c>
      <c r="D92" s="193" t="s">
        <v>61</v>
      </c>
      <c r="E92" s="193" t="s">
        <v>57</v>
      </c>
      <c r="F92" s="193" t="s">
        <v>58</v>
      </c>
      <c r="G92" s="193" t="s">
        <v>181</v>
      </c>
      <c r="H92" s="193" t="s">
        <v>182</v>
      </c>
      <c r="I92" s="194" t="s">
        <v>183</v>
      </c>
      <c r="J92" s="193" t="s">
        <v>172</v>
      </c>
      <c r="K92" s="195" t="s">
        <v>184</v>
      </c>
      <c r="L92" s="196"/>
      <c r="M92" s="88" t="s">
        <v>19</v>
      </c>
      <c r="N92" s="89" t="s">
        <v>46</v>
      </c>
      <c r="O92" s="89" t="s">
        <v>185</v>
      </c>
      <c r="P92" s="89" t="s">
        <v>186</v>
      </c>
      <c r="Q92" s="89" t="s">
        <v>187</v>
      </c>
      <c r="R92" s="89" t="s">
        <v>188</v>
      </c>
      <c r="S92" s="89" t="s">
        <v>189</v>
      </c>
      <c r="T92" s="90" t="s">
        <v>190</v>
      </c>
    </row>
    <row r="93" s="1" customFormat="1" ht="22.8" customHeight="1">
      <c r="B93" s="39"/>
      <c r="C93" s="95" t="s">
        <v>191</v>
      </c>
      <c r="D93" s="40"/>
      <c r="E93" s="40"/>
      <c r="F93" s="40"/>
      <c r="G93" s="40"/>
      <c r="H93" s="40"/>
      <c r="I93" s="144"/>
      <c r="J93" s="197">
        <f>BK93</f>
        <v>0</v>
      </c>
      <c r="K93" s="40"/>
      <c r="L93" s="44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8" t="s">
        <v>75</v>
      </c>
      <c r="AU93" s="18" t="s">
        <v>173</v>
      </c>
      <c r="BK93" s="200">
        <f>BK94</f>
        <v>0</v>
      </c>
    </row>
    <row r="94" s="11" customFormat="1" ht="25.92" customHeight="1">
      <c r="B94" s="201"/>
      <c r="C94" s="202"/>
      <c r="D94" s="203" t="s">
        <v>75</v>
      </c>
      <c r="E94" s="204" t="s">
        <v>497</v>
      </c>
      <c r="F94" s="204" t="s">
        <v>2709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121</v>
      </c>
      <c r="AT94" s="213" t="s">
        <v>75</v>
      </c>
      <c r="AU94" s="213" t="s">
        <v>76</v>
      </c>
      <c r="AY94" s="212" t="s">
        <v>195</v>
      </c>
      <c r="BK94" s="214">
        <f>BK95</f>
        <v>0</v>
      </c>
    </row>
    <row r="95" s="11" customFormat="1" ht="22.8" customHeight="1">
      <c r="B95" s="201"/>
      <c r="C95" s="202"/>
      <c r="D95" s="203" t="s">
        <v>75</v>
      </c>
      <c r="E95" s="215" t="s">
        <v>2771</v>
      </c>
      <c r="F95" s="215" t="s">
        <v>2772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SUM(P96:P97)</f>
        <v>0</v>
      </c>
      <c r="Q95" s="209"/>
      <c r="R95" s="210">
        <f>SUM(R96:R97)</f>
        <v>0</v>
      </c>
      <c r="S95" s="209"/>
      <c r="T95" s="211">
        <f>SUM(T96:T97)</f>
        <v>0</v>
      </c>
      <c r="AR95" s="212" t="s">
        <v>121</v>
      </c>
      <c r="AT95" s="213" t="s">
        <v>75</v>
      </c>
      <c r="AU95" s="213" t="s">
        <v>84</v>
      </c>
      <c r="AY95" s="212" t="s">
        <v>195</v>
      </c>
      <c r="BK95" s="214">
        <f>SUM(BK96:BK97)</f>
        <v>0</v>
      </c>
    </row>
    <row r="96" s="1" customFormat="1" ht="16.5" customHeight="1">
      <c r="B96" s="39"/>
      <c r="C96" s="217" t="s">
        <v>84</v>
      </c>
      <c r="D96" s="217" t="s">
        <v>198</v>
      </c>
      <c r="E96" s="218" t="s">
        <v>2928</v>
      </c>
      <c r="F96" s="219" t="s">
        <v>2929</v>
      </c>
      <c r="G96" s="220" t="s">
        <v>2930</v>
      </c>
      <c r="H96" s="221">
        <v>2</v>
      </c>
      <c r="I96" s="222"/>
      <c r="J96" s="223">
        <f>ROUND(I96*H96,2)</f>
        <v>0</v>
      </c>
      <c r="K96" s="219" t="s">
        <v>2715</v>
      </c>
      <c r="L96" s="44"/>
      <c r="M96" s="224" t="s">
        <v>19</v>
      </c>
      <c r="N96" s="225" t="s">
        <v>47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780</v>
      </c>
      <c r="AT96" s="18" t="s">
        <v>198</v>
      </c>
      <c r="AU96" s="18" t="s">
        <v>86</v>
      </c>
      <c r="AY96" s="18" t="s">
        <v>195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84</v>
      </c>
      <c r="BK96" s="228">
        <f>ROUND(I96*H96,2)</f>
        <v>0</v>
      </c>
      <c r="BL96" s="18" t="s">
        <v>780</v>
      </c>
      <c r="BM96" s="18" t="s">
        <v>2931</v>
      </c>
    </row>
    <row r="97" s="1" customFormat="1">
      <c r="B97" s="39"/>
      <c r="C97" s="40"/>
      <c r="D97" s="229" t="s">
        <v>204</v>
      </c>
      <c r="E97" s="40"/>
      <c r="F97" s="230" t="s">
        <v>2932</v>
      </c>
      <c r="G97" s="40"/>
      <c r="H97" s="40"/>
      <c r="I97" s="144"/>
      <c r="J97" s="40"/>
      <c r="K97" s="40"/>
      <c r="L97" s="44"/>
      <c r="M97" s="232"/>
      <c r="N97" s="233"/>
      <c r="O97" s="233"/>
      <c r="P97" s="233"/>
      <c r="Q97" s="233"/>
      <c r="R97" s="233"/>
      <c r="S97" s="233"/>
      <c r="T97" s="234"/>
      <c r="AT97" s="18" t="s">
        <v>204</v>
      </c>
      <c r="AU97" s="18" t="s">
        <v>86</v>
      </c>
    </row>
    <row r="98" s="1" customFormat="1" ht="6.96" customHeight="1">
      <c r="B98" s="58"/>
      <c r="C98" s="59"/>
      <c r="D98" s="59"/>
      <c r="E98" s="59"/>
      <c r="F98" s="59"/>
      <c r="G98" s="59"/>
      <c r="H98" s="59"/>
      <c r="I98" s="168"/>
      <c r="J98" s="59"/>
      <c r="K98" s="59"/>
      <c r="L98" s="44"/>
    </row>
  </sheetData>
  <sheetProtection sheet="1" autoFilter="0" formatColumns="0" formatRows="0" objects="1" scenarios="1" spinCount="100000" saltValue="6AalzhG+PrzjwG4SbwOrYFpTLdO4AU96S1zJCByWmnGXThNZKm0l9WrD9NjsloSLYVCODFnDgvQdlczWrvDJ2w==" hashValue="roD8OnJTfvCX2ebRJQITsi0DtO/7ZfGvM4mVje1n3FttLEgzl7VxHfi4u79mr0n6FvMmiIKQoBapGyCNYLXE3Q==" algorithmName="SHA-512" password="CC35"/>
  <autoFilter ref="C92:K9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133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2691</v>
      </c>
      <c r="L9" s="21"/>
    </row>
    <row r="10" ht="12" customHeight="1">
      <c r="B10" s="21"/>
      <c r="D10" s="142" t="s">
        <v>2692</v>
      </c>
      <c r="L10" s="21"/>
    </row>
    <row r="11" s="1" customFormat="1" ht="16.5" customHeight="1">
      <c r="B11" s="44"/>
      <c r="E11" s="142" t="s">
        <v>2693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2694</v>
      </c>
      <c r="I12" s="144"/>
      <c r="L12" s="44"/>
    </row>
    <row r="13" s="1" customFormat="1" ht="36.96" customHeight="1">
      <c r="B13" s="44"/>
      <c r="E13" s="145" t="s">
        <v>2933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2696</v>
      </c>
      <c r="L18" s="44"/>
    </row>
    <row r="19" s="1" customFormat="1" ht="18" customHeight="1">
      <c r="B19" s="44"/>
      <c r="E19" s="18" t="s">
        <v>2697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2698</v>
      </c>
      <c r="L24" s="44"/>
    </row>
    <row r="25" s="1" customFormat="1" ht="18" customHeight="1">
      <c r="B25" s="44"/>
      <c r="E25" s="18" t="s">
        <v>2699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ROUND(J93,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ROUND((SUM(BE93:BE99)),  2)</f>
        <v>0</v>
      </c>
      <c r="I37" s="157">
        <v>0.20999999999999999</v>
      </c>
      <c r="J37" s="156">
        <f>ROUND(((SUM(BE93:BE99))*I37),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ROUND((SUM(BF93:BF99)),  2)</f>
        <v>0</v>
      </c>
      <c r="I38" s="157">
        <v>0.14999999999999999</v>
      </c>
      <c r="J38" s="156">
        <f>ROUND(((SUM(BF93:BF99))*I38),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ROUND((SUM(BG93:BG99)),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ROUND((SUM(BH93:BH99)),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ROUND((SUM(BI93:BI99)),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2691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2692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2693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2694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922/DEM - Demontážní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J93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2700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="9" customFormat="1" ht="19.92" customHeight="1">
      <c r="B69" s="185"/>
      <c r="C69" s="122"/>
      <c r="D69" s="186" t="s">
        <v>2701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="1" customFormat="1" ht="21.84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8"/>
      <c r="J71" s="59"/>
      <c r="K71" s="59"/>
      <c r="L71" s="44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71"/>
      <c r="J75" s="61"/>
      <c r="K75" s="61"/>
      <c r="L75" s="44"/>
    </row>
    <row r="76" s="1" customFormat="1" ht="24.96" customHeight="1">
      <c r="B76" s="39"/>
      <c r="C76" s="24" t="s">
        <v>179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6.5" customHeight="1">
      <c r="B79" s="39"/>
      <c r="C79" s="40"/>
      <c r="D79" s="40"/>
      <c r="E79" s="172" t="str">
        <f>E7</f>
        <v>Malešická, 1. a 2. etapa, 2. etapa Za Vackovem - Habrová</v>
      </c>
      <c r="F79" s="33"/>
      <c r="G79" s="33"/>
      <c r="H79" s="33"/>
      <c r="I79" s="144"/>
      <c r="J79" s="40"/>
      <c r="K79" s="40"/>
      <c r="L79" s="44"/>
    </row>
    <row r="80" ht="12" customHeight="1">
      <c r="B80" s="22"/>
      <c r="C80" s="33" t="s">
        <v>168</v>
      </c>
      <c r="D80" s="23"/>
      <c r="E80" s="23"/>
      <c r="F80" s="23"/>
      <c r="G80" s="23"/>
      <c r="H80" s="23"/>
      <c r="I80" s="137"/>
      <c r="J80" s="23"/>
      <c r="K80" s="23"/>
      <c r="L80" s="21"/>
    </row>
    <row r="81" ht="16.5" customHeight="1">
      <c r="B81" s="22"/>
      <c r="C81" s="23"/>
      <c r="D81" s="23"/>
      <c r="E81" s="172" t="s">
        <v>2691</v>
      </c>
      <c r="F81" s="23"/>
      <c r="G81" s="23"/>
      <c r="H81" s="23"/>
      <c r="I81" s="137"/>
      <c r="J81" s="23"/>
      <c r="K81" s="23"/>
      <c r="L81" s="21"/>
    </row>
    <row r="82" ht="12" customHeight="1">
      <c r="B82" s="22"/>
      <c r="C82" s="33" t="s">
        <v>2692</v>
      </c>
      <c r="D82" s="23"/>
      <c r="E82" s="23"/>
      <c r="F82" s="23"/>
      <c r="G82" s="23"/>
      <c r="H82" s="23"/>
      <c r="I82" s="137"/>
      <c r="J82" s="23"/>
      <c r="K82" s="23"/>
      <c r="L82" s="21"/>
    </row>
    <row r="83" s="1" customFormat="1" ht="16.5" customHeight="1">
      <c r="B83" s="39"/>
      <c r="C83" s="40"/>
      <c r="D83" s="40"/>
      <c r="E83" s="33" t="s">
        <v>2693</v>
      </c>
      <c r="F83" s="40"/>
      <c r="G83" s="40"/>
      <c r="H83" s="40"/>
      <c r="I83" s="144"/>
      <c r="J83" s="40"/>
      <c r="K83" s="40"/>
      <c r="L83" s="44"/>
    </row>
    <row r="84" s="1" customFormat="1" ht="12" customHeight="1">
      <c r="B84" s="39"/>
      <c r="C84" s="33" t="s">
        <v>2694</v>
      </c>
      <c r="D84" s="40"/>
      <c r="E84" s="40"/>
      <c r="F84" s="40"/>
      <c r="G84" s="40"/>
      <c r="H84" s="40"/>
      <c r="I84" s="144"/>
      <c r="J84" s="40"/>
      <c r="K84" s="40"/>
      <c r="L84" s="44"/>
    </row>
    <row r="85" s="1" customFormat="1" ht="16.5" customHeight="1">
      <c r="B85" s="39"/>
      <c r="C85" s="40"/>
      <c r="D85" s="40"/>
      <c r="E85" s="65" t="str">
        <f>E13</f>
        <v>922/DEM - Demontážní práce</v>
      </c>
      <c r="F85" s="40"/>
      <c r="G85" s="40"/>
      <c r="H85" s="40"/>
      <c r="I85" s="144"/>
      <c r="J85" s="40"/>
      <c r="K85" s="40"/>
      <c r="L85" s="44"/>
    </row>
    <row r="86" s="1" customFormat="1" ht="6.96" customHeight="1">
      <c r="B86" s="39"/>
      <c r="C86" s="40"/>
      <c r="D86" s="40"/>
      <c r="E86" s="40"/>
      <c r="F86" s="40"/>
      <c r="G86" s="40"/>
      <c r="H86" s="40"/>
      <c r="I86" s="144"/>
      <c r="J86" s="40"/>
      <c r="K86" s="40"/>
      <c r="L86" s="44"/>
    </row>
    <row r="87" s="1" customFormat="1" ht="12" customHeight="1">
      <c r="B87" s="39"/>
      <c r="C87" s="33" t="s">
        <v>21</v>
      </c>
      <c r="D87" s="40"/>
      <c r="E87" s="40"/>
      <c r="F87" s="28" t="str">
        <f>F16</f>
        <v xml:space="preserve"> </v>
      </c>
      <c r="G87" s="40"/>
      <c r="H87" s="40"/>
      <c r="I87" s="146" t="s">
        <v>23</v>
      </c>
      <c r="J87" s="68" t="str">
        <f>IF(J16="","",J16)</f>
        <v>25. 10. 2018</v>
      </c>
      <c r="K87" s="40"/>
      <c r="L87" s="44"/>
    </row>
    <row r="88" s="1" customFormat="1" ht="6.96" customHeight="1"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44"/>
    </row>
    <row r="89" s="1" customFormat="1" ht="13.65" customHeight="1">
      <c r="B89" s="39"/>
      <c r="C89" s="33" t="s">
        <v>25</v>
      </c>
      <c r="D89" s="40"/>
      <c r="E89" s="40"/>
      <c r="F89" s="28" t="str">
        <f>E19</f>
        <v>PREdistribuce, a.s.</v>
      </c>
      <c r="G89" s="40"/>
      <c r="H89" s="40"/>
      <c r="I89" s="146" t="s">
        <v>33</v>
      </c>
      <c r="J89" s="37" t="str">
        <f>E25</f>
        <v>ELEKTROŠTIKA, s.r.o.</v>
      </c>
      <c r="K89" s="40"/>
      <c r="L89" s="44"/>
    </row>
    <row r="90" s="1" customFormat="1" ht="13.65" customHeight="1">
      <c r="B90" s="39"/>
      <c r="C90" s="33" t="s">
        <v>31</v>
      </c>
      <c r="D90" s="40"/>
      <c r="E90" s="40"/>
      <c r="F90" s="28" t="str">
        <f>IF(E22="","",E22)</f>
        <v>Vyplň údaj</v>
      </c>
      <c r="G90" s="40"/>
      <c r="H90" s="40"/>
      <c r="I90" s="146" t="s">
        <v>38</v>
      </c>
      <c r="J90" s="37" t="str">
        <f>E28</f>
        <v xml:space="preserve"> </v>
      </c>
      <c r="K90" s="40"/>
      <c r="L90" s="44"/>
    </row>
    <row r="91" s="1" customFormat="1" ht="10.32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="10" customFormat="1" ht="29.28" customHeight="1">
      <c r="B92" s="191"/>
      <c r="C92" s="192" t="s">
        <v>180</v>
      </c>
      <c r="D92" s="193" t="s">
        <v>61</v>
      </c>
      <c r="E92" s="193" t="s">
        <v>57</v>
      </c>
      <c r="F92" s="193" t="s">
        <v>58</v>
      </c>
      <c r="G92" s="193" t="s">
        <v>181</v>
      </c>
      <c r="H92" s="193" t="s">
        <v>182</v>
      </c>
      <c r="I92" s="194" t="s">
        <v>183</v>
      </c>
      <c r="J92" s="193" t="s">
        <v>172</v>
      </c>
      <c r="K92" s="195" t="s">
        <v>184</v>
      </c>
      <c r="L92" s="196"/>
      <c r="M92" s="88" t="s">
        <v>19</v>
      </c>
      <c r="N92" s="89" t="s">
        <v>46</v>
      </c>
      <c r="O92" s="89" t="s">
        <v>185</v>
      </c>
      <c r="P92" s="89" t="s">
        <v>186</v>
      </c>
      <c r="Q92" s="89" t="s">
        <v>187</v>
      </c>
      <c r="R92" s="89" t="s">
        <v>188</v>
      </c>
      <c r="S92" s="89" t="s">
        <v>189</v>
      </c>
      <c r="T92" s="90" t="s">
        <v>190</v>
      </c>
    </row>
    <row r="93" s="1" customFormat="1" ht="22.8" customHeight="1">
      <c r="B93" s="39"/>
      <c r="C93" s="95" t="s">
        <v>191</v>
      </c>
      <c r="D93" s="40"/>
      <c r="E93" s="40"/>
      <c r="F93" s="40"/>
      <c r="G93" s="40"/>
      <c r="H93" s="40"/>
      <c r="I93" s="144"/>
      <c r="J93" s="197">
        <f>BK93</f>
        <v>0</v>
      </c>
      <c r="K93" s="40"/>
      <c r="L93" s="44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8" t="s">
        <v>75</v>
      </c>
      <c r="AU93" s="18" t="s">
        <v>173</v>
      </c>
      <c r="BK93" s="200">
        <f>BK94</f>
        <v>0</v>
      </c>
    </row>
    <row r="94" s="11" customFormat="1" ht="25.92" customHeight="1">
      <c r="B94" s="201"/>
      <c r="C94" s="202"/>
      <c r="D94" s="203" t="s">
        <v>75</v>
      </c>
      <c r="E94" s="204" t="s">
        <v>497</v>
      </c>
      <c r="F94" s="204" t="s">
        <v>2709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121</v>
      </c>
      <c r="AT94" s="213" t="s">
        <v>75</v>
      </c>
      <c r="AU94" s="213" t="s">
        <v>76</v>
      </c>
      <c r="AY94" s="212" t="s">
        <v>195</v>
      </c>
      <c r="BK94" s="214">
        <f>BK95</f>
        <v>0</v>
      </c>
    </row>
    <row r="95" s="11" customFormat="1" ht="22.8" customHeight="1">
      <c r="B95" s="201"/>
      <c r="C95" s="202"/>
      <c r="D95" s="203" t="s">
        <v>75</v>
      </c>
      <c r="E95" s="215" t="s">
        <v>2710</v>
      </c>
      <c r="F95" s="215" t="s">
        <v>2711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SUM(P96:P99)</f>
        <v>0</v>
      </c>
      <c r="Q95" s="209"/>
      <c r="R95" s="210">
        <f>SUM(R96:R99)</f>
        <v>0</v>
      </c>
      <c r="S95" s="209"/>
      <c r="T95" s="211">
        <f>SUM(T96:T99)</f>
        <v>0</v>
      </c>
      <c r="AR95" s="212" t="s">
        <v>121</v>
      </c>
      <c r="AT95" s="213" t="s">
        <v>75</v>
      </c>
      <c r="AU95" s="213" t="s">
        <v>84</v>
      </c>
      <c r="AY95" s="212" t="s">
        <v>195</v>
      </c>
      <c r="BK95" s="214">
        <f>SUM(BK96:BK99)</f>
        <v>0</v>
      </c>
    </row>
    <row r="96" s="1" customFormat="1" ht="16.5" customHeight="1">
      <c r="B96" s="39"/>
      <c r="C96" s="217" t="s">
        <v>84</v>
      </c>
      <c r="D96" s="217" t="s">
        <v>198</v>
      </c>
      <c r="E96" s="218" t="s">
        <v>2733</v>
      </c>
      <c r="F96" s="219" t="s">
        <v>2734</v>
      </c>
      <c r="G96" s="220" t="s">
        <v>223</v>
      </c>
      <c r="H96" s="221">
        <v>12</v>
      </c>
      <c r="I96" s="222"/>
      <c r="J96" s="223">
        <f>ROUND(I96*H96,2)</f>
        <v>0</v>
      </c>
      <c r="K96" s="219" t="s">
        <v>2715</v>
      </c>
      <c r="L96" s="44"/>
      <c r="M96" s="224" t="s">
        <v>19</v>
      </c>
      <c r="N96" s="225" t="s">
        <v>47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780</v>
      </c>
      <c r="AT96" s="18" t="s">
        <v>198</v>
      </c>
      <c r="AU96" s="18" t="s">
        <v>86</v>
      </c>
      <c r="AY96" s="18" t="s">
        <v>195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84</v>
      </c>
      <c r="BK96" s="228">
        <f>ROUND(I96*H96,2)</f>
        <v>0</v>
      </c>
      <c r="BL96" s="18" t="s">
        <v>780</v>
      </c>
      <c r="BM96" s="18" t="s">
        <v>2934</v>
      </c>
    </row>
    <row r="97" s="1" customFormat="1">
      <c r="B97" s="39"/>
      <c r="C97" s="40"/>
      <c r="D97" s="229" t="s">
        <v>204</v>
      </c>
      <c r="E97" s="40"/>
      <c r="F97" s="230" t="s">
        <v>2736</v>
      </c>
      <c r="G97" s="40"/>
      <c r="H97" s="40"/>
      <c r="I97" s="144"/>
      <c r="J97" s="40"/>
      <c r="K97" s="40"/>
      <c r="L97" s="44"/>
      <c r="M97" s="231"/>
      <c r="N97" s="80"/>
      <c r="O97" s="80"/>
      <c r="P97" s="80"/>
      <c r="Q97" s="80"/>
      <c r="R97" s="80"/>
      <c r="S97" s="80"/>
      <c r="T97" s="81"/>
      <c r="AT97" s="18" t="s">
        <v>204</v>
      </c>
      <c r="AU97" s="18" t="s">
        <v>86</v>
      </c>
    </row>
    <row r="98" s="1" customFormat="1" ht="16.5" customHeight="1">
      <c r="B98" s="39"/>
      <c r="C98" s="217" t="s">
        <v>86</v>
      </c>
      <c r="D98" s="217" t="s">
        <v>198</v>
      </c>
      <c r="E98" s="218" t="s">
        <v>2935</v>
      </c>
      <c r="F98" s="219" t="s">
        <v>2936</v>
      </c>
      <c r="G98" s="220" t="s">
        <v>312</v>
      </c>
      <c r="H98" s="221">
        <v>35</v>
      </c>
      <c r="I98" s="222"/>
      <c r="J98" s="223">
        <f>ROUND(I98*H98,2)</f>
        <v>0</v>
      </c>
      <c r="K98" s="219" t="s">
        <v>19</v>
      </c>
      <c r="L98" s="44"/>
      <c r="M98" s="224" t="s">
        <v>19</v>
      </c>
      <c r="N98" s="225" t="s">
        <v>47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780</v>
      </c>
      <c r="AT98" s="18" t="s">
        <v>198</v>
      </c>
      <c r="AU98" s="18" t="s">
        <v>86</v>
      </c>
      <c r="AY98" s="18" t="s">
        <v>195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84</v>
      </c>
      <c r="BK98" s="228">
        <f>ROUND(I98*H98,2)</f>
        <v>0</v>
      </c>
      <c r="BL98" s="18" t="s">
        <v>780</v>
      </c>
      <c r="BM98" s="18" t="s">
        <v>2937</v>
      </c>
    </row>
    <row r="99" s="1" customFormat="1">
      <c r="B99" s="39"/>
      <c r="C99" s="40"/>
      <c r="D99" s="229" t="s">
        <v>204</v>
      </c>
      <c r="E99" s="40"/>
      <c r="F99" s="230" t="s">
        <v>2744</v>
      </c>
      <c r="G99" s="40"/>
      <c r="H99" s="40"/>
      <c r="I99" s="144"/>
      <c r="J99" s="40"/>
      <c r="K99" s="40"/>
      <c r="L99" s="44"/>
      <c r="M99" s="232"/>
      <c r="N99" s="233"/>
      <c r="O99" s="233"/>
      <c r="P99" s="233"/>
      <c r="Q99" s="233"/>
      <c r="R99" s="233"/>
      <c r="S99" s="233"/>
      <c r="T99" s="234"/>
      <c r="AT99" s="18" t="s">
        <v>204</v>
      </c>
      <c r="AU99" s="18" t="s">
        <v>86</v>
      </c>
    </row>
    <row r="100" s="1" customFormat="1" ht="6.96" customHeight="1">
      <c r="B100" s="58"/>
      <c r="C100" s="59"/>
      <c r="D100" s="59"/>
      <c r="E100" s="59"/>
      <c r="F100" s="59"/>
      <c r="G100" s="59"/>
      <c r="H100" s="59"/>
      <c r="I100" s="168"/>
      <c r="J100" s="59"/>
      <c r="K100" s="59"/>
      <c r="L100" s="44"/>
    </row>
  </sheetData>
  <sheetProtection sheet="1" autoFilter="0" formatColumns="0" formatRows="0" objects="1" scenarios="1" spinCount="100000" saltValue="kpNSAu/fRaINu+byiYNYUHNX2VS1tRAgL71soV7z861viFxotajEhDPcL/HfbU2sItSO7RaSY0kPCEjQImcQyg==" hashValue="OqZIvFY+BFQPdoAL2akbsxjGnT8VdcGGvaurOeRERPwY4RRjc2VqiZQGSNdAqK7ZQjJr2yFAxOxxt+rQo7zPQA==" algorithmName="SHA-512" password="CC35"/>
  <autoFilter ref="C92:K9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138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2691</v>
      </c>
      <c r="L9" s="21"/>
    </row>
    <row r="10" ht="12" customHeight="1">
      <c r="B10" s="21"/>
      <c r="D10" s="142" t="s">
        <v>2692</v>
      </c>
      <c r="L10" s="21"/>
    </row>
    <row r="11" s="1" customFormat="1" ht="16.5" customHeight="1">
      <c r="B11" s="44"/>
      <c r="E11" s="142" t="s">
        <v>2938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2694</v>
      </c>
      <c r="I12" s="144"/>
      <c r="L12" s="44"/>
    </row>
    <row r="13" s="1" customFormat="1" ht="36.96" customHeight="1">
      <c r="B13" s="44"/>
      <c r="E13" s="145" t="s">
        <v>2939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2696</v>
      </c>
      <c r="L18" s="44"/>
    </row>
    <row r="19" s="1" customFormat="1" ht="18" customHeight="1">
      <c r="B19" s="44"/>
      <c r="E19" s="18" t="s">
        <v>2697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2698</v>
      </c>
      <c r="L24" s="44"/>
    </row>
    <row r="25" s="1" customFormat="1" ht="18" customHeight="1">
      <c r="B25" s="44"/>
      <c r="E25" s="18" t="s">
        <v>2699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ROUND(J96,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ROUND((SUM(BE96:BE123)),  2)</f>
        <v>0</v>
      </c>
      <c r="I37" s="157">
        <v>0.20999999999999999</v>
      </c>
      <c r="J37" s="156">
        <f>ROUND(((SUM(BE96:BE123))*I37),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ROUND((SUM(BF96:BF123)),  2)</f>
        <v>0</v>
      </c>
      <c r="I38" s="157">
        <v>0.14999999999999999</v>
      </c>
      <c r="J38" s="156">
        <f>ROUND(((SUM(BF96:BF123))*I38),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ROUND((SUM(BG96:BG123)),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ROUND((SUM(BH96:BH123)),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ROUND((SUM(BI96:BI123)),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2691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2692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2938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2694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932/M - Zemní a 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J96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2700</v>
      </c>
      <c r="E68" s="181"/>
      <c r="F68" s="181"/>
      <c r="G68" s="181"/>
      <c r="H68" s="181"/>
      <c r="I68" s="182"/>
      <c r="J68" s="183">
        <f>J97</f>
        <v>0</v>
      </c>
      <c r="K68" s="179"/>
      <c r="L68" s="184"/>
    </row>
    <row r="69" s="9" customFormat="1" ht="19.92" customHeight="1">
      <c r="B69" s="185"/>
      <c r="C69" s="122"/>
      <c r="D69" s="186" t="s">
        <v>2703</v>
      </c>
      <c r="E69" s="187"/>
      <c r="F69" s="187"/>
      <c r="G69" s="187"/>
      <c r="H69" s="187"/>
      <c r="I69" s="188"/>
      <c r="J69" s="189">
        <f>J98</f>
        <v>0</v>
      </c>
      <c r="K69" s="122"/>
      <c r="L69" s="190"/>
    </row>
    <row r="70" s="9" customFormat="1" ht="14.88" customHeight="1">
      <c r="B70" s="185"/>
      <c r="C70" s="122"/>
      <c r="D70" s="186" t="s">
        <v>2704</v>
      </c>
      <c r="E70" s="187"/>
      <c r="F70" s="187"/>
      <c r="G70" s="187"/>
      <c r="H70" s="187"/>
      <c r="I70" s="188"/>
      <c r="J70" s="189">
        <f>J99</f>
        <v>0</v>
      </c>
      <c r="K70" s="122"/>
      <c r="L70" s="190"/>
    </row>
    <row r="71" s="9" customFormat="1" ht="14.88" customHeight="1">
      <c r="B71" s="185"/>
      <c r="C71" s="122"/>
      <c r="D71" s="186" t="s">
        <v>2705</v>
      </c>
      <c r="E71" s="187"/>
      <c r="F71" s="187"/>
      <c r="G71" s="187"/>
      <c r="H71" s="187"/>
      <c r="I71" s="188"/>
      <c r="J71" s="189">
        <f>J104</f>
        <v>0</v>
      </c>
      <c r="K71" s="122"/>
      <c r="L71" s="190"/>
    </row>
    <row r="72" s="9" customFormat="1" ht="14.88" customHeight="1">
      <c r="B72" s="185"/>
      <c r="C72" s="122"/>
      <c r="D72" s="186" t="s">
        <v>2706</v>
      </c>
      <c r="E72" s="187"/>
      <c r="F72" s="187"/>
      <c r="G72" s="187"/>
      <c r="H72" s="187"/>
      <c r="I72" s="188"/>
      <c r="J72" s="189">
        <f>J113</f>
        <v>0</v>
      </c>
      <c r="K72" s="122"/>
      <c r="L72" s="190"/>
    </row>
    <row r="73" s="1" customFormat="1" ht="21.84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8"/>
      <c r="J74" s="59"/>
      <c r="K74" s="59"/>
      <c r="L74" s="44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71"/>
      <c r="J78" s="61"/>
      <c r="K78" s="61"/>
      <c r="L78" s="44"/>
    </row>
    <row r="79" s="1" customFormat="1" ht="24.96" customHeight="1">
      <c r="B79" s="39"/>
      <c r="C79" s="24" t="s">
        <v>179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2" customHeight="1">
      <c r="B81" s="39"/>
      <c r="C81" s="33" t="s">
        <v>16</v>
      </c>
      <c r="D81" s="40"/>
      <c r="E81" s="40"/>
      <c r="F81" s="40"/>
      <c r="G81" s="40"/>
      <c r="H81" s="40"/>
      <c r="I81" s="144"/>
      <c r="J81" s="40"/>
      <c r="K81" s="40"/>
      <c r="L81" s="44"/>
    </row>
    <row r="82" s="1" customFormat="1" ht="16.5" customHeight="1">
      <c r="B82" s="39"/>
      <c r="C82" s="40"/>
      <c r="D82" s="40"/>
      <c r="E82" s="172" t="str">
        <f>E7</f>
        <v>Malešická, 1. a 2. etapa, 2. etapa Za Vackovem - Habrová</v>
      </c>
      <c r="F82" s="33"/>
      <c r="G82" s="33"/>
      <c r="H82" s="33"/>
      <c r="I82" s="144"/>
      <c r="J82" s="40"/>
      <c r="K82" s="40"/>
      <c r="L82" s="44"/>
    </row>
    <row r="83" ht="12" customHeight="1">
      <c r="B83" s="22"/>
      <c r="C83" s="33" t="s">
        <v>168</v>
      </c>
      <c r="D83" s="23"/>
      <c r="E83" s="23"/>
      <c r="F83" s="23"/>
      <c r="G83" s="23"/>
      <c r="H83" s="23"/>
      <c r="I83" s="137"/>
      <c r="J83" s="23"/>
      <c r="K83" s="23"/>
      <c r="L83" s="21"/>
    </row>
    <row r="84" ht="16.5" customHeight="1">
      <c r="B84" s="22"/>
      <c r="C84" s="23"/>
      <c r="D84" s="23"/>
      <c r="E84" s="172" t="s">
        <v>2691</v>
      </c>
      <c r="F84" s="23"/>
      <c r="G84" s="23"/>
      <c r="H84" s="23"/>
      <c r="I84" s="137"/>
      <c r="J84" s="23"/>
      <c r="K84" s="23"/>
      <c r="L84" s="21"/>
    </row>
    <row r="85" ht="12" customHeight="1">
      <c r="B85" s="22"/>
      <c r="C85" s="33" t="s">
        <v>2692</v>
      </c>
      <c r="D85" s="23"/>
      <c r="E85" s="23"/>
      <c r="F85" s="23"/>
      <c r="G85" s="23"/>
      <c r="H85" s="23"/>
      <c r="I85" s="137"/>
      <c r="J85" s="23"/>
      <c r="K85" s="23"/>
      <c r="L85" s="21"/>
    </row>
    <row r="86" s="1" customFormat="1" ht="16.5" customHeight="1">
      <c r="B86" s="39"/>
      <c r="C86" s="40"/>
      <c r="D86" s="40"/>
      <c r="E86" s="33" t="s">
        <v>2938</v>
      </c>
      <c r="F86" s="40"/>
      <c r="G86" s="40"/>
      <c r="H86" s="40"/>
      <c r="I86" s="144"/>
      <c r="J86" s="40"/>
      <c r="K86" s="40"/>
      <c r="L86" s="44"/>
    </row>
    <row r="87" s="1" customFormat="1" ht="12" customHeight="1">
      <c r="B87" s="39"/>
      <c r="C87" s="33" t="s">
        <v>2694</v>
      </c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6.5" customHeight="1">
      <c r="B88" s="39"/>
      <c r="C88" s="40"/>
      <c r="D88" s="40"/>
      <c r="E88" s="65" t="str">
        <f>E13</f>
        <v>932/M - Zemní a montážní práce</v>
      </c>
      <c r="F88" s="40"/>
      <c r="G88" s="40"/>
      <c r="H88" s="40"/>
      <c r="I88" s="144"/>
      <c r="J88" s="40"/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2" customHeight="1">
      <c r="B90" s="39"/>
      <c r="C90" s="33" t="s">
        <v>21</v>
      </c>
      <c r="D90" s="40"/>
      <c r="E90" s="40"/>
      <c r="F90" s="28" t="str">
        <f>F16</f>
        <v xml:space="preserve"> </v>
      </c>
      <c r="G90" s="40"/>
      <c r="H90" s="40"/>
      <c r="I90" s="146" t="s">
        <v>23</v>
      </c>
      <c r="J90" s="68" t="str">
        <f>IF(J16="","",J16)</f>
        <v>25. 10. 2018</v>
      </c>
      <c r="K90" s="40"/>
      <c r="L90" s="44"/>
    </row>
    <row r="91" s="1" customFormat="1" ht="6.96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="1" customFormat="1" ht="13.65" customHeight="1">
      <c r="B92" s="39"/>
      <c r="C92" s="33" t="s">
        <v>25</v>
      </c>
      <c r="D92" s="40"/>
      <c r="E92" s="40"/>
      <c r="F92" s="28" t="str">
        <f>E19</f>
        <v>PREdistribuce, a.s.</v>
      </c>
      <c r="G92" s="40"/>
      <c r="H92" s="40"/>
      <c r="I92" s="146" t="s">
        <v>33</v>
      </c>
      <c r="J92" s="37" t="str">
        <f>E25</f>
        <v>ELEKTROŠTIKA, s.r.o.</v>
      </c>
      <c r="K92" s="40"/>
      <c r="L92" s="44"/>
    </row>
    <row r="93" s="1" customFormat="1" ht="13.65" customHeight="1">
      <c r="B93" s="39"/>
      <c r="C93" s="33" t="s">
        <v>31</v>
      </c>
      <c r="D93" s="40"/>
      <c r="E93" s="40"/>
      <c r="F93" s="28" t="str">
        <f>IF(E22="","",E22)</f>
        <v>Vyplň údaj</v>
      </c>
      <c r="G93" s="40"/>
      <c r="H93" s="40"/>
      <c r="I93" s="146" t="s">
        <v>38</v>
      </c>
      <c r="J93" s="37" t="str">
        <f>E28</f>
        <v xml:space="preserve"> </v>
      </c>
      <c r="K93" s="40"/>
      <c r="L93" s="44"/>
    </row>
    <row r="94" s="1" customFormat="1" ht="10.32" customHeight="1">
      <c r="B94" s="39"/>
      <c r="C94" s="40"/>
      <c r="D94" s="40"/>
      <c r="E94" s="40"/>
      <c r="F94" s="40"/>
      <c r="G94" s="40"/>
      <c r="H94" s="40"/>
      <c r="I94" s="144"/>
      <c r="J94" s="40"/>
      <c r="K94" s="40"/>
      <c r="L94" s="44"/>
    </row>
    <row r="95" s="10" customFormat="1" ht="29.28" customHeight="1">
      <c r="B95" s="191"/>
      <c r="C95" s="192" t="s">
        <v>180</v>
      </c>
      <c r="D95" s="193" t="s">
        <v>61</v>
      </c>
      <c r="E95" s="193" t="s">
        <v>57</v>
      </c>
      <c r="F95" s="193" t="s">
        <v>58</v>
      </c>
      <c r="G95" s="193" t="s">
        <v>181</v>
      </c>
      <c r="H95" s="193" t="s">
        <v>182</v>
      </c>
      <c r="I95" s="194" t="s">
        <v>183</v>
      </c>
      <c r="J95" s="193" t="s">
        <v>172</v>
      </c>
      <c r="K95" s="195" t="s">
        <v>184</v>
      </c>
      <c r="L95" s="196"/>
      <c r="M95" s="88" t="s">
        <v>19</v>
      </c>
      <c r="N95" s="89" t="s">
        <v>46</v>
      </c>
      <c r="O95" s="89" t="s">
        <v>185</v>
      </c>
      <c r="P95" s="89" t="s">
        <v>186</v>
      </c>
      <c r="Q95" s="89" t="s">
        <v>187</v>
      </c>
      <c r="R95" s="89" t="s">
        <v>188</v>
      </c>
      <c r="S95" s="89" t="s">
        <v>189</v>
      </c>
      <c r="T95" s="90" t="s">
        <v>190</v>
      </c>
    </row>
    <row r="96" s="1" customFormat="1" ht="22.8" customHeight="1">
      <c r="B96" s="39"/>
      <c r="C96" s="95" t="s">
        <v>191</v>
      </c>
      <c r="D96" s="40"/>
      <c r="E96" s="40"/>
      <c r="F96" s="40"/>
      <c r="G96" s="40"/>
      <c r="H96" s="40"/>
      <c r="I96" s="144"/>
      <c r="J96" s="197">
        <f>BK96</f>
        <v>0</v>
      </c>
      <c r="K96" s="40"/>
      <c r="L96" s="44"/>
      <c r="M96" s="91"/>
      <c r="N96" s="92"/>
      <c r="O96" s="92"/>
      <c r="P96" s="198">
        <f>P97</f>
        <v>0</v>
      </c>
      <c r="Q96" s="92"/>
      <c r="R96" s="198">
        <f>R97</f>
        <v>1.19282</v>
      </c>
      <c r="S96" s="92"/>
      <c r="T96" s="199">
        <f>T97</f>
        <v>26.654000000000003</v>
      </c>
      <c r="AT96" s="18" t="s">
        <v>75</v>
      </c>
      <c r="AU96" s="18" t="s">
        <v>173</v>
      </c>
      <c r="BK96" s="200">
        <f>BK97</f>
        <v>0</v>
      </c>
    </row>
    <row r="97" s="11" customFormat="1" ht="25.92" customHeight="1">
      <c r="B97" s="201"/>
      <c r="C97" s="202"/>
      <c r="D97" s="203" t="s">
        <v>75</v>
      </c>
      <c r="E97" s="204" t="s">
        <v>497</v>
      </c>
      <c r="F97" s="204" t="s">
        <v>2709</v>
      </c>
      <c r="G97" s="202"/>
      <c r="H97" s="202"/>
      <c r="I97" s="205"/>
      <c r="J97" s="206">
        <f>BK97</f>
        <v>0</v>
      </c>
      <c r="K97" s="202"/>
      <c r="L97" s="207"/>
      <c r="M97" s="208"/>
      <c r="N97" s="209"/>
      <c r="O97" s="209"/>
      <c r="P97" s="210">
        <f>P98</f>
        <v>0</v>
      </c>
      <c r="Q97" s="209"/>
      <c r="R97" s="210">
        <f>R98</f>
        <v>1.19282</v>
      </c>
      <c r="S97" s="209"/>
      <c r="T97" s="211">
        <f>T98</f>
        <v>26.654000000000003</v>
      </c>
      <c r="AR97" s="212" t="s">
        <v>121</v>
      </c>
      <c r="AT97" s="213" t="s">
        <v>75</v>
      </c>
      <c r="AU97" s="213" t="s">
        <v>76</v>
      </c>
      <c r="AY97" s="212" t="s">
        <v>195</v>
      </c>
      <c r="BK97" s="214">
        <f>BK98</f>
        <v>0</v>
      </c>
    </row>
    <row r="98" s="11" customFormat="1" ht="22.8" customHeight="1">
      <c r="B98" s="201"/>
      <c r="C98" s="202"/>
      <c r="D98" s="203" t="s">
        <v>75</v>
      </c>
      <c r="E98" s="215" t="s">
        <v>2771</v>
      </c>
      <c r="F98" s="215" t="s">
        <v>2772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P99+P104+P113</f>
        <v>0</v>
      </c>
      <c r="Q98" s="209"/>
      <c r="R98" s="210">
        <f>R99+R104+R113</f>
        <v>1.19282</v>
      </c>
      <c r="S98" s="209"/>
      <c r="T98" s="211">
        <f>T99+T104+T113</f>
        <v>26.654000000000003</v>
      </c>
      <c r="AR98" s="212" t="s">
        <v>121</v>
      </c>
      <c r="AT98" s="213" t="s">
        <v>75</v>
      </c>
      <c r="AU98" s="213" t="s">
        <v>84</v>
      </c>
      <c r="AY98" s="212" t="s">
        <v>195</v>
      </c>
      <c r="BK98" s="214">
        <f>BK99+BK104+BK113</f>
        <v>0</v>
      </c>
    </row>
    <row r="99" s="11" customFormat="1" ht="20.88" customHeight="1">
      <c r="B99" s="201"/>
      <c r="C99" s="202"/>
      <c r="D99" s="203" t="s">
        <v>75</v>
      </c>
      <c r="E99" s="215" t="s">
        <v>2773</v>
      </c>
      <c r="F99" s="215" t="s">
        <v>2774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SUM(P100:P103)</f>
        <v>0</v>
      </c>
      <c r="Q99" s="209"/>
      <c r="R99" s="210">
        <f>SUM(R100:R103)</f>
        <v>0</v>
      </c>
      <c r="S99" s="209"/>
      <c r="T99" s="211">
        <f>SUM(T100:T103)</f>
        <v>10.865</v>
      </c>
      <c r="AR99" s="212" t="s">
        <v>121</v>
      </c>
      <c r="AT99" s="213" t="s">
        <v>75</v>
      </c>
      <c r="AU99" s="213" t="s">
        <v>86</v>
      </c>
      <c r="AY99" s="212" t="s">
        <v>195</v>
      </c>
      <c r="BK99" s="214">
        <f>SUM(BK100:BK103)</f>
        <v>0</v>
      </c>
    </row>
    <row r="100" s="1" customFormat="1" ht="16.5" customHeight="1">
      <c r="B100" s="39"/>
      <c r="C100" s="217" t="s">
        <v>84</v>
      </c>
      <c r="D100" s="217" t="s">
        <v>198</v>
      </c>
      <c r="E100" s="218" t="s">
        <v>2784</v>
      </c>
      <c r="F100" s="219" t="s">
        <v>2785</v>
      </c>
      <c r="G100" s="220" t="s">
        <v>289</v>
      </c>
      <c r="H100" s="221">
        <v>5</v>
      </c>
      <c r="I100" s="222"/>
      <c r="J100" s="223">
        <f>ROUND(I100*H100,2)</f>
        <v>0</v>
      </c>
      <c r="K100" s="219" t="s">
        <v>2715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780</v>
      </c>
      <c r="AT100" s="18" t="s">
        <v>198</v>
      </c>
      <c r="AU100" s="18" t="s">
        <v>121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780</v>
      </c>
      <c r="BM100" s="18" t="s">
        <v>2940</v>
      </c>
    </row>
    <row r="101" s="1" customFormat="1">
      <c r="B101" s="39"/>
      <c r="C101" s="40"/>
      <c r="D101" s="229" t="s">
        <v>204</v>
      </c>
      <c r="E101" s="40"/>
      <c r="F101" s="230" t="s">
        <v>2787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121</v>
      </c>
    </row>
    <row r="102" s="1" customFormat="1" ht="22.5" customHeight="1">
      <c r="B102" s="39"/>
      <c r="C102" s="217" t="s">
        <v>86</v>
      </c>
      <c r="D102" s="217" t="s">
        <v>198</v>
      </c>
      <c r="E102" s="218" t="s">
        <v>2788</v>
      </c>
      <c r="F102" s="219" t="s">
        <v>2789</v>
      </c>
      <c r="G102" s="220" t="s">
        <v>282</v>
      </c>
      <c r="H102" s="221">
        <v>53</v>
      </c>
      <c r="I102" s="222"/>
      <c r="J102" s="223">
        <f>ROUND(I102*H102,2)</f>
        <v>0</v>
      </c>
      <c r="K102" s="219" t="s">
        <v>2715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0.20499999999999999</v>
      </c>
      <c r="T102" s="227">
        <f>S102*H102</f>
        <v>10.865</v>
      </c>
      <c r="AR102" s="18" t="s">
        <v>780</v>
      </c>
      <c r="AT102" s="18" t="s">
        <v>198</v>
      </c>
      <c r="AU102" s="18" t="s">
        <v>121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780</v>
      </c>
      <c r="BM102" s="18" t="s">
        <v>2941</v>
      </c>
    </row>
    <row r="103" s="1" customFormat="1">
      <c r="B103" s="39"/>
      <c r="C103" s="40"/>
      <c r="D103" s="229" t="s">
        <v>204</v>
      </c>
      <c r="E103" s="40"/>
      <c r="F103" s="230" t="s">
        <v>2791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121</v>
      </c>
    </row>
    <row r="104" s="11" customFormat="1" ht="20.88" customHeight="1">
      <c r="B104" s="201"/>
      <c r="C104" s="202"/>
      <c r="D104" s="203" t="s">
        <v>75</v>
      </c>
      <c r="E104" s="215" t="s">
        <v>2792</v>
      </c>
      <c r="F104" s="215" t="s">
        <v>2793</v>
      </c>
      <c r="G104" s="202"/>
      <c r="H104" s="202"/>
      <c r="I104" s="205"/>
      <c r="J104" s="216">
        <f>BK104</f>
        <v>0</v>
      </c>
      <c r="K104" s="202"/>
      <c r="L104" s="207"/>
      <c r="M104" s="208"/>
      <c r="N104" s="209"/>
      <c r="O104" s="209"/>
      <c r="P104" s="210">
        <f>SUM(P105:P112)</f>
        <v>0</v>
      </c>
      <c r="Q104" s="209"/>
      <c r="R104" s="210">
        <f>SUM(R105:R112)</f>
        <v>0</v>
      </c>
      <c r="S104" s="209"/>
      <c r="T104" s="211">
        <f>SUM(T105:T112)</f>
        <v>0</v>
      </c>
      <c r="AR104" s="212" t="s">
        <v>121</v>
      </c>
      <c r="AT104" s="213" t="s">
        <v>75</v>
      </c>
      <c r="AU104" s="213" t="s">
        <v>86</v>
      </c>
      <c r="AY104" s="212" t="s">
        <v>195</v>
      </c>
      <c r="BK104" s="214">
        <f>SUM(BK105:BK112)</f>
        <v>0</v>
      </c>
    </row>
    <row r="105" s="1" customFormat="1" ht="16.5" customHeight="1">
      <c r="B105" s="39"/>
      <c r="C105" s="217" t="s">
        <v>121</v>
      </c>
      <c r="D105" s="217" t="s">
        <v>198</v>
      </c>
      <c r="E105" s="218" t="s">
        <v>2942</v>
      </c>
      <c r="F105" s="219" t="s">
        <v>2943</v>
      </c>
      <c r="G105" s="220" t="s">
        <v>312</v>
      </c>
      <c r="H105" s="221">
        <v>9</v>
      </c>
      <c r="I105" s="222"/>
      <c r="J105" s="223">
        <f>ROUND(I105*H105,2)</f>
        <v>0</v>
      </c>
      <c r="K105" s="219" t="s">
        <v>2715</v>
      </c>
      <c r="L105" s="44"/>
      <c r="M105" s="224" t="s">
        <v>19</v>
      </c>
      <c r="N105" s="225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780</v>
      </c>
      <c r="AT105" s="18" t="s">
        <v>198</v>
      </c>
      <c r="AU105" s="18" t="s">
        <v>121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780</v>
      </c>
      <c r="BM105" s="18" t="s">
        <v>2944</v>
      </c>
    </row>
    <row r="106" s="1" customFormat="1">
      <c r="B106" s="39"/>
      <c r="C106" s="40"/>
      <c r="D106" s="229" t="s">
        <v>204</v>
      </c>
      <c r="E106" s="40"/>
      <c r="F106" s="230" t="s">
        <v>2945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121</v>
      </c>
    </row>
    <row r="107" s="1" customFormat="1" ht="16.5" customHeight="1">
      <c r="B107" s="39"/>
      <c r="C107" s="217" t="s">
        <v>213</v>
      </c>
      <c r="D107" s="217" t="s">
        <v>198</v>
      </c>
      <c r="E107" s="218" t="s">
        <v>2946</v>
      </c>
      <c r="F107" s="219" t="s">
        <v>2947</v>
      </c>
      <c r="G107" s="220" t="s">
        <v>312</v>
      </c>
      <c r="H107" s="221">
        <v>77</v>
      </c>
      <c r="I107" s="222"/>
      <c r="J107" s="223">
        <f>ROUND(I107*H107,2)</f>
        <v>0</v>
      </c>
      <c r="K107" s="219" t="s">
        <v>2715</v>
      </c>
      <c r="L107" s="44"/>
      <c r="M107" s="224" t="s">
        <v>19</v>
      </c>
      <c r="N107" s="225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780</v>
      </c>
      <c r="AT107" s="18" t="s">
        <v>198</v>
      </c>
      <c r="AU107" s="18" t="s">
        <v>121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780</v>
      </c>
      <c r="BM107" s="18" t="s">
        <v>2948</v>
      </c>
    </row>
    <row r="108" s="1" customFormat="1">
      <c r="B108" s="39"/>
      <c r="C108" s="40"/>
      <c r="D108" s="229" t="s">
        <v>204</v>
      </c>
      <c r="E108" s="40"/>
      <c r="F108" s="230" t="s">
        <v>2949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121</v>
      </c>
    </row>
    <row r="109" s="1" customFormat="1" ht="16.5" customHeight="1">
      <c r="B109" s="39"/>
      <c r="C109" s="217" t="s">
        <v>194</v>
      </c>
      <c r="D109" s="217" t="s">
        <v>198</v>
      </c>
      <c r="E109" s="218" t="s">
        <v>2950</v>
      </c>
      <c r="F109" s="219" t="s">
        <v>2951</v>
      </c>
      <c r="G109" s="220" t="s">
        <v>312</v>
      </c>
      <c r="H109" s="221">
        <v>9</v>
      </c>
      <c r="I109" s="222"/>
      <c r="J109" s="223">
        <f>ROUND(I109*H109,2)</f>
        <v>0</v>
      </c>
      <c r="K109" s="219" t="s">
        <v>2715</v>
      </c>
      <c r="L109" s="44"/>
      <c r="M109" s="224" t="s">
        <v>19</v>
      </c>
      <c r="N109" s="225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780</v>
      </c>
      <c r="AT109" s="18" t="s">
        <v>198</v>
      </c>
      <c r="AU109" s="18" t="s">
        <v>121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780</v>
      </c>
      <c r="BM109" s="18" t="s">
        <v>2952</v>
      </c>
    </row>
    <row r="110" s="1" customFormat="1">
      <c r="B110" s="39"/>
      <c r="C110" s="40"/>
      <c r="D110" s="229" t="s">
        <v>204</v>
      </c>
      <c r="E110" s="40"/>
      <c r="F110" s="230" t="s">
        <v>2953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121</v>
      </c>
    </row>
    <row r="111" s="1" customFormat="1" ht="22.5" customHeight="1">
      <c r="B111" s="39"/>
      <c r="C111" s="217" t="s">
        <v>220</v>
      </c>
      <c r="D111" s="217" t="s">
        <v>198</v>
      </c>
      <c r="E111" s="218" t="s">
        <v>2954</v>
      </c>
      <c r="F111" s="219" t="s">
        <v>2955</v>
      </c>
      <c r="G111" s="220" t="s">
        <v>312</v>
      </c>
      <c r="H111" s="221">
        <v>77</v>
      </c>
      <c r="I111" s="222"/>
      <c r="J111" s="223">
        <f>ROUND(I111*H111,2)</f>
        <v>0</v>
      </c>
      <c r="K111" s="219" t="s">
        <v>2715</v>
      </c>
      <c r="L111" s="44"/>
      <c r="M111" s="224" t="s">
        <v>19</v>
      </c>
      <c r="N111" s="225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780</v>
      </c>
      <c r="AT111" s="18" t="s">
        <v>198</v>
      </c>
      <c r="AU111" s="18" t="s">
        <v>121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780</v>
      </c>
      <c r="BM111" s="18" t="s">
        <v>2956</v>
      </c>
    </row>
    <row r="112" s="1" customFormat="1">
      <c r="B112" s="39"/>
      <c r="C112" s="40"/>
      <c r="D112" s="229" t="s">
        <v>204</v>
      </c>
      <c r="E112" s="40"/>
      <c r="F112" s="230" t="s">
        <v>2957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121</v>
      </c>
    </row>
    <row r="113" s="11" customFormat="1" ht="20.88" customHeight="1">
      <c r="B113" s="201"/>
      <c r="C113" s="202"/>
      <c r="D113" s="203" t="s">
        <v>75</v>
      </c>
      <c r="E113" s="215" t="s">
        <v>2810</v>
      </c>
      <c r="F113" s="215" t="s">
        <v>2811</v>
      </c>
      <c r="G113" s="202"/>
      <c r="H113" s="202"/>
      <c r="I113" s="205"/>
      <c r="J113" s="216">
        <f>BK113</f>
        <v>0</v>
      </c>
      <c r="K113" s="202"/>
      <c r="L113" s="207"/>
      <c r="M113" s="208"/>
      <c r="N113" s="209"/>
      <c r="O113" s="209"/>
      <c r="P113" s="210">
        <f>SUM(P114:P123)</f>
        <v>0</v>
      </c>
      <c r="Q113" s="209"/>
      <c r="R113" s="210">
        <f>SUM(R114:R123)</f>
        <v>1.19282</v>
      </c>
      <c r="S113" s="209"/>
      <c r="T113" s="211">
        <f>SUM(T114:T123)</f>
        <v>15.789000000000002</v>
      </c>
      <c r="AR113" s="212" t="s">
        <v>121</v>
      </c>
      <c r="AT113" s="213" t="s">
        <v>75</v>
      </c>
      <c r="AU113" s="213" t="s">
        <v>86</v>
      </c>
      <c r="AY113" s="212" t="s">
        <v>195</v>
      </c>
      <c r="BK113" s="214">
        <f>SUM(BK114:BK123)</f>
        <v>0</v>
      </c>
    </row>
    <row r="114" s="1" customFormat="1" ht="16.5" customHeight="1">
      <c r="B114" s="39"/>
      <c r="C114" s="270" t="s">
        <v>225</v>
      </c>
      <c r="D114" s="270" t="s">
        <v>497</v>
      </c>
      <c r="E114" s="271" t="s">
        <v>2958</v>
      </c>
      <c r="F114" s="272" t="s">
        <v>2959</v>
      </c>
      <c r="G114" s="273" t="s">
        <v>2248</v>
      </c>
      <c r="H114" s="274">
        <v>86</v>
      </c>
      <c r="I114" s="275"/>
      <c r="J114" s="276">
        <f>ROUND(I114*H114,2)</f>
        <v>0</v>
      </c>
      <c r="K114" s="272" t="s">
        <v>2814</v>
      </c>
      <c r="L114" s="277"/>
      <c r="M114" s="278" t="s">
        <v>19</v>
      </c>
      <c r="N114" s="279" t="s">
        <v>47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2716</v>
      </c>
      <c r="AT114" s="18" t="s">
        <v>497</v>
      </c>
      <c r="AU114" s="18" t="s">
        <v>121</v>
      </c>
      <c r="AY114" s="18" t="s">
        <v>195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84</v>
      </c>
      <c r="BK114" s="228">
        <f>ROUND(I114*H114,2)</f>
        <v>0</v>
      </c>
      <c r="BL114" s="18" t="s">
        <v>2716</v>
      </c>
      <c r="BM114" s="18" t="s">
        <v>2960</v>
      </c>
    </row>
    <row r="115" s="1" customFormat="1">
      <c r="B115" s="39"/>
      <c r="C115" s="40"/>
      <c r="D115" s="229" t="s">
        <v>204</v>
      </c>
      <c r="E115" s="40"/>
      <c r="F115" s="230" t="s">
        <v>2959</v>
      </c>
      <c r="G115" s="40"/>
      <c r="H115" s="40"/>
      <c r="I115" s="144"/>
      <c r="J115" s="40"/>
      <c r="K115" s="40"/>
      <c r="L115" s="44"/>
      <c r="M115" s="231"/>
      <c r="N115" s="80"/>
      <c r="O115" s="80"/>
      <c r="P115" s="80"/>
      <c r="Q115" s="80"/>
      <c r="R115" s="80"/>
      <c r="S115" s="80"/>
      <c r="T115" s="81"/>
      <c r="AT115" s="18" t="s">
        <v>204</v>
      </c>
      <c r="AU115" s="18" t="s">
        <v>121</v>
      </c>
    </row>
    <row r="116" s="1" customFormat="1" ht="16.5" customHeight="1">
      <c r="B116" s="39"/>
      <c r="C116" s="217" t="s">
        <v>229</v>
      </c>
      <c r="D116" s="217" t="s">
        <v>198</v>
      </c>
      <c r="E116" s="218" t="s">
        <v>2961</v>
      </c>
      <c r="F116" s="219" t="s">
        <v>2962</v>
      </c>
      <c r="G116" s="220" t="s">
        <v>312</v>
      </c>
      <c r="H116" s="221">
        <v>86</v>
      </c>
      <c r="I116" s="222"/>
      <c r="J116" s="223">
        <f>ROUND(I116*H116,2)</f>
        <v>0</v>
      </c>
      <c r="K116" s="219" t="s">
        <v>2715</v>
      </c>
      <c r="L116" s="44"/>
      <c r="M116" s="224" t="s">
        <v>19</v>
      </c>
      <c r="N116" s="225" t="s">
        <v>47</v>
      </c>
      <c r="O116" s="80"/>
      <c r="P116" s="226">
        <f>O116*H116</f>
        <v>0</v>
      </c>
      <c r="Q116" s="226">
        <v>0.01387</v>
      </c>
      <c r="R116" s="226">
        <f>Q116*H116</f>
        <v>1.19282</v>
      </c>
      <c r="S116" s="226">
        <v>0.14000000000000001</v>
      </c>
      <c r="T116" s="227">
        <f>S116*H116</f>
        <v>12.040000000000001</v>
      </c>
      <c r="AR116" s="18" t="s">
        <v>780</v>
      </c>
      <c r="AT116" s="18" t="s">
        <v>198</v>
      </c>
      <c r="AU116" s="18" t="s">
        <v>121</v>
      </c>
      <c r="AY116" s="18" t="s">
        <v>195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84</v>
      </c>
      <c r="BK116" s="228">
        <f>ROUND(I116*H116,2)</f>
        <v>0</v>
      </c>
      <c r="BL116" s="18" t="s">
        <v>780</v>
      </c>
      <c r="BM116" s="18" t="s">
        <v>2963</v>
      </c>
    </row>
    <row r="117" s="1" customFormat="1">
      <c r="B117" s="39"/>
      <c r="C117" s="40"/>
      <c r="D117" s="229" t="s">
        <v>204</v>
      </c>
      <c r="E117" s="40"/>
      <c r="F117" s="230" t="s">
        <v>2964</v>
      </c>
      <c r="G117" s="40"/>
      <c r="H117" s="40"/>
      <c r="I117" s="144"/>
      <c r="J117" s="40"/>
      <c r="K117" s="40"/>
      <c r="L117" s="44"/>
      <c r="M117" s="231"/>
      <c r="N117" s="80"/>
      <c r="O117" s="80"/>
      <c r="P117" s="80"/>
      <c r="Q117" s="80"/>
      <c r="R117" s="80"/>
      <c r="S117" s="80"/>
      <c r="T117" s="81"/>
      <c r="AT117" s="18" t="s">
        <v>204</v>
      </c>
      <c r="AU117" s="18" t="s">
        <v>121</v>
      </c>
    </row>
    <row r="118" s="1" customFormat="1" ht="16.5" customHeight="1">
      <c r="B118" s="39"/>
      <c r="C118" s="217" t="s">
        <v>235</v>
      </c>
      <c r="D118" s="217" t="s">
        <v>198</v>
      </c>
      <c r="E118" s="218" t="s">
        <v>2965</v>
      </c>
      <c r="F118" s="219" t="s">
        <v>2966</v>
      </c>
      <c r="G118" s="220" t="s">
        <v>312</v>
      </c>
      <c r="H118" s="221">
        <v>163</v>
      </c>
      <c r="I118" s="222"/>
      <c r="J118" s="223">
        <f>ROUND(I118*H118,2)</f>
        <v>0</v>
      </c>
      <c r="K118" s="219" t="s">
        <v>2715</v>
      </c>
      <c r="L118" s="44"/>
      <c r="M118" s="224" t="s">
        <v>19</v>
      </c>
      <c r="N118" s="225" t="s">
        <v>47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0.023</v>
      </c>
      <c r="T118" s="227">
        <f>S118*H118</f>
        <v>3.7490000000000001</v>
      </c>
      <c r="AR118" s="18" t="s">
        <v>780</v>
      </c>
      <c r="AT118" s="18" t="s">
        <v>198</v>
      </c>
      <c r="AU118" s="18" t="s">
        <v>121</v>
      </c>
      <c r="AY118" s="18" t="s">
        <v>195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84</v>
      </c>
      <c r="BK118" s="228">
        <f>ROUND(I118*H118,2)</f>
        <v>0</v>
      </c>
      <c r="BL118" s="18" t="s">
        <v>780</v>
      </c>
      <c r="BM118" s="18" t="s">
        <v>2967</v>
      </c>
    </row>
    <row r="119" s="1" customFormat="1">
      <c r="B119" s="39"/>
      <c r="C119" s="40"/>
      <c r="D119" s="229" t="s">
        <v>204</v>
      </c>
      <c r="E119" s="40"/>
      <c r="F119" s="230" t="s">
        <v>2968</v>
      </c>
      <c r="G119" s="40"/>
      <c r="H119" s="40"/>
      <c r="I119" s="144"/>
      <c r="J119" s="40"/>
      <c r="K119" s="40"/>
      <c r="L119" s="44"/>
      <c r="M119" s="231"/>
      <c r="N119" s="80"/>
      <c r="O119" s="80"/>
      <c r="P119" s="80"/>
      <c r="Q119" s="80"/>
      <c r="R119" s="80"/>
      <c r="S119" s="80"/>
      <c r="T119" s="81"/>
      <c r="AT119" s="18" t="s">
        <v>204</v>
      </c>
      <c r="AU119" s="18" t="s">
        <v>121</v>
      </c>
    </row>
    <row r="120" s="1" customFormat="1" ht="16.5" customHeight="1">
      <c r="B120" s="39"/>
      <c r="C120" s="270" t="s">
        <v>239</v>
      </c>
      <c r="D120" s="270" t="s">
        <v>497</v>
      </c>
      <c r="E120" s="271" t="s">
        <v>2969</v>
      </c>
      <c r="F120" s="272" t="s">
        <v>2970</v>
      </c>
      <c r="G120" s="273" t="s">
        <v>312</v>
      </c>
      <c r="H120" s="274">
        <v>86</v>
      </c>
      <c r="I120" s="275"/>
      <c r="J120" s="276">
        <f>ROUND(I120*H120,2)</f>
        <v>0</v>
      </c>
      <c r="K120" s="272" t="s">
        <v>2715</v>
      </c>
      <c r="L120" s="277"/>
      <c r="M120" s="278" t="s">
        <v>19</v>
      </c>
      <c r="N120" s="279" t="s">
        <v>47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2716</v>
      </c>
      <c r="AT120" s="18" t="s">
        <v>497</v>
      </c>
      <c r="AU120" s="18" t="s">
        <v>121</v>
      </c>
      <c r="AY120" s="18" t="s">
        <v>195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84</v>
      </c>
      <c r="BK120" s="228">
        <f>ROUND(I120*H120,2)</f>
        <v>0</v>
      </c>
      <c r="BL120" s="18" t="s">
        <v>2716</v>
      </c>
      <c r="BM120" s="18" t="s">
        <v>2971</v>
      </c>
    </row>
    <row r="121" s="1" customFormat="1">
      <c r="B121" s="39"/>
      <c r="C121" s="40"/>
      <c r="D121" s="229" t="s">
        <v>204</v>
      </c>
      <c r="E121" s="40"/>
      <c r="F121" s="230" t="s">
        <v>2970</v>
      </c>
      <c r="G121" s="40"/>
      <c r="H121" s="40"/>
      <c r="I121" s="144"/>
      <c r="J121" s="40"/>
      <c r="K121" s="40"/>
      <c r="L121" s="44"/>
      <c r="M121" s="231"/>
      <c r="N121" s="80"/>
      <c r="O121" s="80"/>
      <c r="P121" s="80"/>
      <c r="Q121" s="80"/>
      <c r="R121" s="80"/>
      <c r="S121" s="80"/>
      <c r="T121" s="81"/>
      <c r="AT121" s="18" t="s">
        <v>204</v>
      </c>
      <c r="AU121" s="18" t="s">
        <v>121</v>
      </c>
    </row>
    <row r="122" s="1" customFormat="1" ht="16.5" customHeight="1">
      <c r="B122" s="39"/>
      <c r="C122" s="270" t="s">
        <v>243</v>
      </c>
      <c r="D122" s="270" t="s">
        <v>497</v>
      </c>
      <c r="E122" s="271" t="s">
        <v>2972</v>
      </c>
      <c r="F122" s="272" t="s">
        <v>2973</v>
      </c>
      <c r="G122" s="273" t="s">
        <v>312</v>
      </c>
      <c r="H122" s="274">
        <v>163</v>
      </c>
      <c r="I122" s="275"/>
      <c r="J122" s="276">
        <f>ROUND(I122*H122,2)</f>
        <v>0</v>
      </c>
      <c r="K122" s="272" t="s">
        <v>19</v>
      </c>
      <c r="L122" s="277"/>
      <c r="M122" s="278" t="s">
        <v>19</v>
      </c>
      <c r="N122" s="279" t="s">
        <v>47</v>
      </c>
      <c r="O122" s="8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8" t="s">
        <v>229</v>
      </c>
      <c r="AT122" s="18" t="s">
        <v>497</v>
      </c>
      <c r="AU122" s="18" t="s">
        <v>121</v>
      </c>
      <c r="AY122" s="18" t="s">
        <v>195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84</v>
      </c>
      <c r="BK122" s="228">
        <f>ROUND(I122*H122,2)</f>
        <v>0</v>
      </c>
      <c r="BL122" s="18" t="s">
        <v>213</v>
      </c>
      <c r="BM122" s="18" t="s">
        <v>2974</v>
      </c>
    </row>
    <row r="123" s="1" customFormat="1">
      <c r="B123" s="39"/>
      <c r="C123" s="40"/>
      <c r="D123" s="229" t="s">
        <v>204</v>
      </c>
      <c r="E123" s="40"/>
      <c r="F123" s="230" t="s">
        <v>2970</v>
      </c>
      <c r="G123" s="40"/>
      <c r="H123" s="40"/>
      <c r="I123" s="144"/>
      <c r="J123" s="40"/>
      <c r="K123" s="40"/>
      <c r="L123" s="44"/>
      <c r="M123" s="232"/>
      <c r="N123" s="233"/>
      <c r="O123" s="233"/>
      <c r="P123" s="233"/>
      <c r="Q123" s="233"/>
      <c r="R123" s="233"/>
      <c r="S123" s="233"/>
      <c r="T123" s="234"/>
      <c r="AT123" s="18" t="s">
        <v>204</v>
      </c>
      <c r="AU123" s="18" t="s">
        <v>121</v>
      </c>
    </row>
    <row r="124" s="1" customFormat="1" ht="6.96" customHeight="1">
      <c r="B124" s="58"/>
      <c r="C124" s="59"/>
      <c r="D124" s="59"/>
      <c r="E124" s="59"/>
      <c r="F124" s="59"/>
      <c r="G124" s="59"/>
      <c r="H124" s="59"/>
      <c r="I124" s="168"/>
      <c r="J124" s="59"/>
      <c r="K124" s="59"/>
      <c r="L124" s="44"/>
    </row>
  </sheetData>
  <sheetProtection sheet="1" autoFilter="0" formatColumns="0" formatRows="0" objects="1" scenarios="1" spinCount="100000" saltValue="edpXG3NrPlEbFEuE3QT6IoJzDH9frIPCY8fZqMWwpEENTy0giY7XmHYVVQckEfSNVNlzz2aaf5rwCjWq+fQf+Q==" hashValue="CT1o75tbyeD9mmHr7a+lbNCatJtkNFXWGWyXrPvjJiGrEO9rpelOBH/F1TpP7W8Y621lrLo8/VQOl9Hj+YQ3jw==" algorithmName="SHA-512" password="CC35"/>
  <autoFilter ref="C95:K12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140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2691</v>
      </c>
      <c r="L9" s="21"/>
    </row>
    <row r="10" ht="12" customHeight="1">
      <c r="B10" s="21"/>
      <c r="D10" s="142" t="s">
        <v>2692</v>
      </c>
      <c r="L10" s="21"/>
    </row>
    <row r="11" s="1" customFormat="1" ht="16.5" customHeight="1">
      <c r="B11" s="44"/>
      <c r="E11" s="142" t="s">
        <v>2938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2694</v>
      </c>
      <c r="I12" s="144"/>
      <c r="L12" s="44"/>
    </row>
    <row r="13" s="1" customFormat="1" ht="36.96" customHeight="1">
      <c r="B13" s="44"/>
      <c r="E13" s="145" t="s">
        <v>2975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2696</v>
      </c>
      <c r="L18" s="44"/>
    </row>
    <row r="19" s="1" customFormat="1" ht="18" customHeight="1">
      <c r="B19" s="44"/>
      <c r="E19" s="18" t="s">
        <v>2697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2698</v>
      </c>
      <c r="L24" s="44"/>
    </row>
    <row r="25" s="1" customFormat="1" ht="18" customHeight="1">
      <c r="B25" s="44"/>
      <c r="E25" s="18" t="s">
        <v>2699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ROUND(J94,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ROUND((SUM(BE94:BE105)),  2)</f>
        <v>0</v>
      </c>
      <c r="I37" s="157">
        <v>0.20999999999999999</v>
      </c>
      <c r="J37" s="156">
        <f>ROUND(((SUM(BE94:BE105))*I37),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ROUND((SUM(BF94:BF105)),  2)</f>
        <v>0</v>
      </c>
      <c r="I38" s="157">
        <v>0.14999999999999999</v>
      </c>
      <c r="J38" s="156">
        <f>ROUND(((SUM(BF94:BF105))*I38),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ROUND((SUM(BG94:BG105)),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ROUND((SUM(BH94:BH105)),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ROUND((SUM(BI94:BI105)),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2691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2692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2938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2694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932/OST - Ostatní náklady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J94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2700</v>
      </c>
      <c r="E68" s="181"/>
      <c r="F68" s="181"/>
      <c r="G68" s="181"/>
      <c r="H68" s="181"/>
      <c r="I68" s="182"/>
      <c r="J68" s="183">
        <f>J95</f>
        <v>0</v>
      </c>
      <c r="K68" s="179"/>
      <c r="L68" s="184"/>
    </row>
    <row r="69" s="9" customFormat="1" ht="19.92" customHeight="1">
      <c r="B69" s="185"/>
      <c r="C69" s="122"/>
      <c r="D69" s="186" t="s">
        <v>2701</v>
      </c>
      <c r="E69" s="187"/>
      <c r="F69" s="187"/>
      <c r="G69" s="187"/>
      <c r="H69" s="187"/>
      <c r="I69" s="188"/>
      <c r="J69" s="189">
        <f>J96</f>
        <v>0</v>
      </c>
      <c r="K69" s="122"/>
      <c r="L69" s="190"/>
    </row>
    <row r="70" s="8" customFormat="1" ht="24.96" customHeight="1">
      <c r="B70" s="178"/>
      <c r="C70" s="179"/>
      <c r="D70" s="180" t="s">
        <v>2708</v>
      </c>
      <c r="E70" s="181"/>
      <c r="F70" s="181"/>
      <c r="G70" s="181"/>
      <c r="H70" s="181"/>
      <c r="I70" s="182"/>
      <c r="J70" s="183">
        <f>J99</f>
        <v>0</v>
      </c>
      <c r="K70" s="179"/>
      <c r="L70" s="184"/>
    </row>
    <row r="71" s="1" customFormat="1" ht="21.84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8"/>
      <c r="J72" s="59"/>
      <c r="K72" s="59"/>
      <c r="L72" s="44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71"/>
      <c r="J76" s="61"/>
      <c r="K76" s="61"/>
      <c r="L76" s="44"/>
    </row>
    <row r="77" s="1" customFormat="1" ht="24.96" customHeight="1">
      <c r="B77" s="39"/>
      <c r="C77" s="24" t="s">
        <v>179</v>
      </c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16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6.5" customHeight="1">
      <c r="B80" s="39"/>
      <c r="C80" s="40"/>
      <c r="D80" s="40"/>
      <c r="E80" s="172" t="str">
        <f>E7</f>
        <v>Malešická, 1. a 2. etapa, 2. etapa Za Vackovem - Habrová</v>
      </c>
      <c r="F80" s="33"/>
      <c r="G80" s="33"/>
      <c r="H80" s="33"/>
      <c r="I80" s="144"/>
      <c r="J80" s="40"/>
      <c r="K80" s="40"/>
      <c r="L80" s="44"/>
    </row>
    <row r="81" ht="12" customHeight="1">
      <c r="B81" s="22"/>
      <c r="C81" s="33" t="s">
        <v>168</v>
      </c>
      <c r="D81" s="23"/>
      <c r="E81" s="23"/>
      <c r="F81" s="23"/>
      <c r="G81" s="23"/>
      <c r="H81" s="23"/>
      <c r="I81" s="137"/>
      <c r="J81" s="23"/>
      <c r="K81" s="23"/>
      <c r="L81" s="21"/>
    </row>
    <row r="82" ht="16.5" customHeight="1">
      <c r="B82" s="22"/>
      <c r="C82" s="23"/>
      <c r="D82" s="23"/>
      <c r="E82" s="172" t="s">
        <v>2691</v>
      </c>
      <c r="F82" s="23"/>
      <c r="G82" s="23"/>
      <c r="H82" s="23"/>
      <c r="I82" s="137"/>
      <c r="J82" s="23"/>
      <c r="K82" s="23"/>
      <c r="L82" s="21"/>
    </row>
    <row r="83" ht="12" customHeight="1">
      <c r="B83" s="22"/>
      <c r="C83" s="33" t="s">
        <v>2692</v>
      </c>
      <c r="D83" s="23"/>
      <c r="E83" s="23"/>
      <c r="F83" s="23"/>
      <c r="G83" s="23"/>
      <c r="H83" s="23"/>
      <c r="I83" s="137"/>
      <c r="J83" s="23"/>
      <c r="K83" s="23"/>
      <c r="L83" s="21"/>
    </row>
    <row r="84" s="1" customFormat="1" ht="16.5" customHeight="1">
      <c r="B84" s="39"/>
      <c r="C84" s="40"/>
      <c r="D84" s="40"/>
      <c r="E84" s="33" t="s">
        <v>2938</v>
      </c>
      <c r="F84" s="40"/>
      <c r="G84" s="40"/>
      <c r="H84" s="40"/>
      <c r="I84" s="144"/>
      <c r="J84" s="40"/>
      <c r="K84" s="40"/>
      <c r="L84" s="44"/>
    </row>
    <row r="85" s="1" customFormat="1" ht="12" customHeight="1">
      <c r="B85" s="39"/>
      <c r="C85" s="33" t="s">
        <v>2694</v>
      </c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6.5" customHeight="1">
      <c r="B86" s="39"/>
      <c r="C86" s="40"/>
      <c r="D86" s="40"/>
      <c r="E86" s="65" t="str">
        <f>E13</f>
        <v>932/OST - Ostatní náklady</v>
      </c>
      <c r="F86" s="40"/>
      <c r="G86" s="40"/>
      <c r="H86" s="40"/>
      <c r="I86" s="144"/>
      <c r="J86" s="40"/>
      <c r="K86" s="40"/>
      <c r="L86" s="44"/>
    </row>
    <row r="87" s="1" customFormat="1" ht="6.96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2" customHeight="1">
      <c r="B88" s="39"/>
      <c r="C88" s="33" t="s">
        <v>21</v>
      </c>
      <c r="D88" s="40"/>
      <c r="E88" s="40"/>
      <c r="F88" s="28" t="str">
        <f>F16</f>
        <v xml:space="preserve"> </v>
      </c>
      <c r="G88" s="40"/>
      <c r="H88" s="40"/>
      <c r="I88" s="146" t="s">
        <v>23</v>
      </c>
      <c r="J88" s="68" t="str">
        <f>IF(J16="","",J16)</f>
        <v>25. 10. 2018</v>
      </c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3.65" customHeight="1">
      <c r="B90" s="39"/>
      <c r="C90" s="33" t="s">
        <v>25</v>
      </c>
      <c r="D90" s="40"/>
      <c r="E90" s="40"/>
      <c r="F90" s="28" t="str">
        <f>E19</f>
        <v>PREdistribuce, a.s.</v>
      </c>
      <c r="G90" s="40"/>
      <c r="H90" s="40"/>
      <c r="I90" s="146" t="s">
        <v>33</v>
      </c>
      <c r="J90" s="37" t="str">
        <f>E25</f>
        <v>ELEKTROŠTIKA, s.r.o.</v>
      </c>
      <c r="K90" s="40"/>
      <c r="L90" s="44"/>
    </row>
    <row r="91" s="1" customFormat="1" ht="13.65" customHeight="1">
      <c r="B91" s="39"/>
      <c r="C91" s="33" t="s">
        <v>31</v>
      </c>
      <c r="D91" s="40"/>
      <c r="E91" s="40"/>
      <c r="F91" s="28" t="str">
        <f>IF(E22="","",E22)</f>
        <v>Vyplň údaj</v>
      </c>
      <c r="G91" s="40"/>
      <c r="H91" s="40"/>
      <c r="I91" s="146" t="s">
        <v>38</v>
      </c>
      <c r="J91" s="37" t="str">
        <f>E28</f>
        <v xml:space="preserve"> </v>
      </c>
      <c r="K91" s="40"/>
      <c r="L91" s="44"/>
    </row>
    <row r="92" s="1" customFormat="1" ht="10.32" customHeight="1">
      <c r="B92" s="39"/>
      <c r="C92" s="40"/>
      <c r="D92" s="40"/>
      <c r="E92" s="40"/>
      <c r="F92" s="40"/>
      <c r="G92" s="40"/>
      <c r="H92" s="40"/>
      <c r="I92" s="144"/>
      <c r="J92" s="40"/>
      <c r="K92" s="40"/>
      <c r="L92" s="44"/>
    </row>
    <row r="93" s="10" customFormat="1" ht="29.28" customHeight="1">
      <c r="B93" s="191"/>
      <c r="C93" s="192" t="s">
        <v>180</v>
      </c>
      <c r="D93" s="193" t="s">
        <v>61</v>
      </c>
      <c r="E93" s="193" t="s">
        <v>57</v>
      </c>
      <c r="F93" s="193" t="s">
        <v>58</v>
      </c>
      <c r="G93" s="193" t="s">
        <v>181</v>
      </c>
      <c r="H93" s="193" t="s">
        <v>182</v>
      </c>
      <c r="I93" s="194" t="s">
        <v>183</v>
      </c>
      <c r="J93" s="193" t="s">
        <v>172</v>
      </c>
      <c r="K93" s="195" t="s">
        <v>184</v>
      </c>
      <c r="L93" s="196"/>
      <c r="M93" s="88" t="s">
        <v>19</v>
      </c>
      <c r="N93" s="89" t="s">
        <v>46</v>
      </c>
      <c r="O93" s="89" t="s">
        <v>185</v>
      </c>
      <c r="P93" s="89" t="s">
        <v>186</v>
      </c>
      <c r="Q93" s="89" t="s">
        <v>187</v>
      </c>
      <c r="R93" s="89" t="s">
        <v>188</v>
      </c>
      <c r="S93" s="89" t="s">
        <v>189</v>
      </c>
      <c r="T93" s="90" t="s">
        <v>190</v>
      </c>
    </row>
    <row r="94" s="1" customFormat="1" ht="22.8" customHeight="1">
      <c r="B94" s="39"/>
      <c r="C94" s="95" t="s">
        <v>191</v>
      </c>
      <c r="D94" s="40"/>
      <c r="E94" s="40"/>
      <c r="F94" s="40"/>
      <c r="G94" s="40"/>
      <c r="H94" s="40"/>
      <c r="I94" s="144"/>
      <c r="J94" s="197">
        <f>BK94</f>
        <v>0</v>
      </c>
      <c r="K94" s="40"/>
      <c r="L94" s="44"/>
      <c r="M94" s="91"/>
      <c r="N94" s="92"/>
      <c r="O94" s="92"/>
      <c r="P94" s="198">
        <f>P95+P99</f>
        <v>0</v>
      </c>
      <c r="Q94" s="92"/>
      <c r="R94" s="198">
        <f>R95+R99</f>
        <v>0</v>
      </c>
      <c r="S94" s="92"/>
      <c r="T94" s="199">
        <f>T95+T99</f>
        <v>0</v>
      </c>
      <c r="AT94" s="18" t="s">
        <v>75</v>
      </c>
      <c r="AU94" s="18" t="s">
        <v>173</v>
      </c>
      <c r="BK94" s="200">
        <f>BK95+BK99</f>
        <v>0</v>
      </c>
    </row>
    <row r="95" s="11" customFormat="1" ht="25.92" customHeight="1">
      <c r="B95" s="201"/>
      <c r="C95" s="202"/>
      <c r="D95" s="203" t="s">
        <v>75</v>
      </c>
      <c r="E95" s="204" t="s">
        <v>497</v>
      </c>
      <c r="F95" s="204" t="s">
        <v>2709</v>
      </c>
      <c r="G95" s="202"/>
      <c r="H95" s="202"/>
      <c r="I95" s="205"/>
      <c r="J95" s="206">
        <f>BK95</f>
        <v>0</v>
      </c>
      <c r="K95" s="202"/>
      <c r="L95" s="207"/>
      <c r="M95" s="208"/>
      <c r="N95" s="209"/>
      <c r="O95" s="209"/>
      <c r="P95" s="210">
        <f>P96</f>
        <v>0</v>
      </c>
      <c r="Q95" s="209"/>
      <c r="R95" s="210">
        <f>R96</f>
        <v>0</v>
      </c>
      <c r="S95" s="209"/>
      <c r="T95" s="211">
        <f>T96</f>
        <v>0</v>
      </c>
      <c r="AR95" s="212" t="s">
        <v>121</v>
      </c>
      <c r="AT95" s="213" t="s">
        <v>75</v>
      </c>
      <c r="AU95" s="213" t="s">
        <v>76</v>
      </c>
      <c r="AY95" s="212" t="s">
        <v>195</v>
      </c>
      <c r="BK95" s="214">
        <f>BK96</f>
        <v>0</v>
      </c>
    </row>
    <row r="96" s="11" customFormat="1" ht="22.8" customHeight="1">
      <c r="B96" s="201"/>
      <c r="C96" s="202"/>
      <c r="D96" s="203" t="s">
        <v>75</v>
      </c>
      <c r="E96" s="215" t="s">
        <v>2710</v>
      </c>
      <c r="F96" s="215" t="s">
        <v>2711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SUM(P97:P98)</f>
        <v>0</v>
      </c>
      <c r="Q96" s="209"/>
      <c r="R96" s="210">
        <f>SUM(R97:R98)</f>
        <v>0</v>
      </c>
      <c r="S96" s="209"/>
      <c r="T96" s="211">
        <f>SUM(T97:T98)</f>
        <v>0</v>
      </c>
      <c r="AR96" s="212" t="s">
        <v>121</v>
      </c>
      <c r="AT96" s="213" t="s">
        <v>75</v>
      </c>
      <c r="AU96" s="213" t="s">
        <v>84</v>
      </c>
      <c r="AY96" s="212" t="s">
        <v>195</v>
      </c>
      <c r="BK96" s="214">
        <f>SUM(BK97:BK98)</f>
        <v>0</v>
      </c>
    </row>
    <row r="97" s="1" customFormat="1" ht="16.5" customHeight="1">
      <c r="B97" s="39"/>
      <c r="C97" s="217" t="s">
        <v>84</v>
      </c>
      <c r="D97" s="217" t="s">
        <v>198</v>
      </c>
      <c r="E97" s="218" t="s">
        <v>2903</v>
      </c>
      <c r="F97" s="219" t="s">
        <v>2904</v>
      </c>
      <c r="G97" s="220" t="s">
        <v>223</v>
      </c>
      <c r="H97" s="221">
        <v>1</v>
      </c>
      <c r="I97" s="222"/>
      <c r="J97" s="223">
        <f>ROUND(I97*H97,2)</f>
        <v>0</v>
      </c>
      <c r="K97" s="219" t="s">
        <v>2715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780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780</v>
      </c>
      <c r="BM97" s="18" t="s">
        <v>2976</v>
      </c>
    </row>
    <row r="98" s="1" customFormat="1">
      <c r="B98" s="39"/>
      <c r="C98" s="40"/>
      <c r="D98" s="229" t="s">
        <v>204</v>
      </c>
      <c r="E98" s="40"/>
      <c r="F98" s="230" t="s">
        <v>2906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1" customFormat="1" ht="25.92" customHeight="1">
      <c r="B99" s="201"/>
      <c r="C99" s="202"/>
      <c r="D99" s="203" t="s">
        <v>75</v>
      </c>
      <c r="E99" s="204" t="s">
        <v>2845</v>
      </c>
      <c r="F99" s="204" t="s">
        <v>2846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SUM(P100:P105)</f>
        <v>0</v>
      </c>
      <c r="Q99" s="209"/>
      <c r="R99" s="210">
        <f>SUM(R100:R105)</f>
        <v>0</v>
      </c>
      <c r="S99" s="209"/>
      <c r="T99" s="211">
        <f>SUM(T100:T105)</f>
        <v>0</v>
      </c>
      <c r="AR99" s="212" t="s">
        <v>213</v>
      </c>
      <c r="AT99" s="213" t="s">
        <v>75</v>
      </c>
      <c r="AU99" s="213" t="s">
        <v>76</v>
      </c>
      <c r="AY99" s="212" t="s">
        <v>195</v>
      </c>
      <c r="BK99" s="214">
        <f>SUM(BK100:BK105)</f>
        <v>0</v>
      </c>
    </row>
    <row r="100" s="1" customFormat="1" ht="16.5" customHeight="1">
      <c r="B100" s="39"/>
      <c r="C100" s="217" t="s">
        <v>86</v>
      </c>
      <c r="D100" s="217" t="s">
        <v>198</v>
      </c>
      <c r="E100" s="218" t="s">
        <v>2977</v>
      </c>
      <c r="F100" s="219" t="s">
        <v>2978</v>
      </c>
      <c r="G100" s="220" t="s">
        <v>207</v>
      </c>
      <c r="H100" s="221">
        <v>1</v>
      </c>
      <c r="I100" s="222"/>
      <c r="J100" s="223">
        <f>ROUND(I100*H100,2)</f>
        <v>0</v>
      </c>
      <c r="K100" s="219" t="s">
        <v>2715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2849</v>
      </c>
      <c r="AT100" s="18" t="s">
        <v>198</v>
      </c>
      <c r="AU100" s="18" t="s">
        <v>84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2849</v>
      </c>
      <c r="BM100" s="18" t="s">
        <v>2979</v>
      </c>
    </row>
    <row r="101" s="1" customFormat="1">
      <c r="B101" s="39"/>
      <c r="C101" s="40"/>
      <c r="D101" s="229" t="s">
        <v>204</v>
      </c>
      <c r="E101" s="40"/>
      <c r="F101" s="230" t="s">
        <v>2980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84</v>
      </c>
    </row>
    <row r="102" s="1" customFormat="1" ht="16.5" customHeight="1">
      <c r="B102" s="39"/>
      <c r="C102" s="217" t="s">
        <v>121</v>
      </c>
      <c r="D102" s="217" t="s">
        <v>198</v>
      </c>
      <c r="E102" s="218" t="s">
        <v>2915</v>
      </c>
      <c r="F102" s="219" t="s">
        <v>2916</v>
      </c>
      <c r="G102" s="220" t="s">
        <v>207</v>
      </c>
      <c r="H102" s="221">
        <v>1</v>
      </c>
      <c r="I102" s="222"/>
      <c r="J102" s="223">
        <f>ROUND(I102*H102,2)</f>
        <v>0</v>
      </c>
      <c r="K102" s="219" t="s">
        <v>2715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2849</v>
      </c>
      <c r="AT102" s="18" t="s">
        <v>198</v>
      </c>
      <c r="AU102" s="18" t="s">
        <v>84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2849</v>
      </c>
      <c r="BM102" s="18" t="s">
        <v>2981</v>
      </c>
    </row>
    <row r="103" s="1" customFormat="1">
      <c r="B103" s="39"/>
      <c r="C103" s="40"/>
      <c r="D103" s="229" t="s">
        <v>204</v>
      </c>
      <c r="E103" s="40"/>
      <c r="F103" s="230" t="s">
        <v>2918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84</v>
      </c>
    </row>
    <row r="104" s="1" customFormat="1" ht="16.5" customHeight="1">
      <c r="B104" s="39"/>
      <c r="C104" s="217" t="s">
        <v>213</v>
      </c>
      <c r="D104" s="217" t="s">
        <v>198</v>
      </c>
      <c r="E104" s="218" t="s">
        <v>2919</v>
      </c>
      <c r="F104" s="219" t="s">
        <v>2920</v>
      </c>
      <c r="G104" s="220" t="s">
        <v>223</v>
      </c>
      <c r="H104" s="221">
        <v>1</v>
      </c>
      <c r="I104" s="222"/>
      <c r="J104" s="223">
        <f>ROUND(I104*H104,2)</f>
        <v>0</v>
      </c>
      <c r="K104" s="219" t="s">
        <v>2715</v>
      </c>
      <c r="L104" s="44"/>
      <c r="M104" s="224" t="s">
        <v>19</v>
      </c>
      <c r="N104" s="225" t="s">
        <v>47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2849</v>
      </c>
      <c r="AT104" s="18" t="s">
        <v>198</v>
      </c>
      <c r="AU104" s="18" t="s">
        <v>84</v>
      </c>
      <c r="AY104" s="18" t="s">
        <v>195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84</v>
      </c>
      <c r="BK104" s="228">
        <f>ROUND(I104*H104,2)</f>
        <v>0</v>
      </c>
      <c r="BL104" s="18" t="s">
        <v>2849</v>
      </c>
      <c r="BM104" s="18" t="s">
        <v>2982</v>
      </c>
    </row>
    <row r="105" s="1" customFormat="1">
      <c r="B105" s="39"/>
      <c r="C105" s="40"/>
      <c r="D105" s="229" t="s">
        <v>204</v>
      </c>
      <c r="E105" s="40"/>
      <c r="F105" s="230" t="s">
        <v>2922</v>
      </c>
      <c r="G105" s="40"/>
      <c r="H105" s="40"/>
      <c r="I105" s="144"/>
      <c r="J105" s="40"/>
      <c r="K105" s="40"/>
      <c r="L105" s="44"/>
      <c r="M105" s="232"/>
      <c r="N105" s="233"/>
      <c r="O105" s="233"/>
      <c r="P105" s="233"/>
      <c r="Q105" s="233"/>
      <c r="R105" s="233"/>
      <c r="S105" s="233"/>
      <c r="T105" s="234"/>
      <c r="AT105" s="18" t="s">
        <v>204</v>
      </c>
      <c r="AU105" s="18" t="s">
        <v>84</v>
      </c>
    </row>
    <row r="106" s="1" customFormat="1" ht="6.96" customHeight="1">
      <c r="B106" s="58"/>
      <c r="C106" s="59"/>
      <c r="D106" s="59"/>
      <c r="E106" s="59"/>
      <c r="F106" s="59"/>
      <c r="G106" s="59"/>
      <c r="H106" s="59"/>
      <c r="I106" s="168"/>
      <c r="J106" s="59"/>
      <c r="K106" s="59"/>
      <c r="L106" s="44"/>
    </row>
  </sheetData>
  <sheetProtection sheet="1" autoFilter="0" formatColumns="0" formatRows="0" objects="1" scenarios="1" spinCount="100000" saltValue="j/nJDsW2dKSkq5Pdu06qEWEgkXkuhr9CsXFAtrMGIjWzS2Ae+d+tlLp6cQ29Yf41iSZzZUzbWLbPukIF2g5OEg==" hashValue="TpdopUWswnzz5vkl11/hmB1s3kMjaLkIu4HffUxxSOQ32bV8mDftQ6SJfW8KFAaC0MXaYgQOC0KJO7XKhooHKQ==" algorithmName="SHA-512" password="CC35"/>
  <autoFilter ref="C93:K10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145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2691</v>
      </c>
      <c r="L9" s="21"/>
    </row>
    <row r="10" ht="12" customHeight="1">
      <c r="B10" s="21"/>
      <c r="D10" s="142" t="s">
        <v>2692</v>
      </c>
      <c r="L10" s="21"/>
    </row>
    <row r="11" s="1" customFormat="1" ht="16.5" customHeight="1">
      <c r="B11" s="44"/>
      <c r="E11" s="142" t="s">
        <v>2983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2694</v>
      </c>
      <c r="I12" s="144"/>
      <c r="L12" s="44"/>
    </row>
    <row r="13" s="1" customFormat="1" ht="36.96" customHeight="1">
      <c r="B13" s="44"/>
      <c r="E13" s="145" t="s">
        <v>2984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2696</v>
      </c>
      <c r="L18" s="44"/>
    </row>
    <row r="19" s="1" customFormat="1" ht="18" customHeight="1">
      <c r="B19" s="44"/>
      <c r="E19" s="18" t="s">
        <v>2697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2698</v>
      </c>
      <c r="L24" s="44"/>
    </row>
    <row r="25" s="1" customFormat="1" ht="18" customHeight="1">
      <c r="B25" s="44"/>
      <c r="E25" s="18" t="s">
        <v>2699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ROUND(J96,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ROUND((SUM(BE96:BE137)),  2)</f>
        <v>0</v>
      </c>
      <c r="I37" s="157">
        <v>0.20999999999999999</v>
      </c>
      <c r="J37" s="156">
        <f>ROUND(((SUM(BE96:BE137))*I37),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ROUND((SUM(BF96:BF137)),  2)</f>
        <v>0</v>
      </c>
      <c r="I38" s="157">
        <v>0.14999999999999999</v>
      </c>
      <c r="J38" s="156">
        <f>ROUND(((SUM(BF96:BF137))*I38),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ROUND((SUM(BG96:BG137)),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ROUND((SUM(BH96:BH137)),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ROUND((SUM(BI96:BI137)),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2691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2692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2983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2694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961/M-K - Zemní a 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J96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2700</v>
      </c>
      <c r="E68" s="181"/>
      <c r="F68" s="181"/>
      <c r="G68" s="181"/>
      <c r="H68" s="181"/>
      <c r="I68" s="182"/>
      <c r="J68" s="183">
        <f>J97</f>
        <v>0</v>
      </c>
      <c r="K68" s="179"/>
      <c r="L68" s="184"/>
    </row>
    <row r="69" s="9" customFormat="1" ht="19.92" customHeight="1">
      <c r="B69" s="185"/>
      <c r="C69" s="122"/>
      <c r="D69" s="186" t="s">
        <v>2702</v>
      </c>
      <c r="E69" s="187"/>
      <c r="F69" s="187"/>
      <c r="G69" s="187"/>
      <c r="H69" s="187"/>
      <c r="I69" s="188"/>
      <c r="J69" s="189">
        <f>J98</f>
        <v>0</v>
      </c>
      <c r="K69" s="122"/>
      <c r="L69" s="190"/>
    </row>
    <row r="70" s="9" customFormat="1" ht="19.92" customHeight="1">
      <c r="B70" s="185"/>
      <c r="C70" s="122"/>
      <c r="D70" s="186" t="s">
        <v>2703</v>
      </c>
      <c r="E70" s="187"/>
      <c r="F70" s="187"/>
      <c r="G70" s="187"/>
      <c r="H70" s="187"/>
      <c r="I70" s="188"/>
      <c r="J70" s="189">
        <f>J131</f>
        <v>0</v>
      </c>
      <c r="K70" s="122"/>
      <c r="L70" s="190"/>
    </row>
    <row r="71" s="9" customFormat="1" ht="14.88" customHeight="1">
      <c r="B71" s="185"/>
      <c r="C71" s="122"/>
      <c r="D71" s="186" t="s">
        <v>2706</v>
      </c>
      <c r="E71" s="187"/>
      <c r="F71" s="187"/>
      <c r="G71" s="187"/>
      <c r="H71" s="187"/>
      <c r="I71" s="188"/>
      <c r="J71" s="189">
        <f>J132</f>
        <v>0</v>
      </c>
      <c r="K71" s="122"/>
      <c r="L71" s="190"/>
    </row>
    <row r="72" s="9" customFormat="1" ht="14.88" customHeight="1">
      <c r="B72" s="185"/>
      <c r="C72" s="122"/>
      <c r="D72" s="186" t="s">
        <v>2707</v>
      </c>
      <c r="E72" s="187"/>
      <c r="F72" s="187"/>
      <c r="G72" s="187"/>
      <c r="H72" s="187"/>
      <c r="I72" s="188"/>
      <c r="J72" s="189">
        <f>J135</f>
        <v>0</v>
      </c>
      <c r="K72" s="122"/>
      <c r="L72" s="190"/>
    </row>
    <row r="73" s="1" customFormat="1" ht="21.84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8"/>
      <c r="J74" s="59"/>
      <c r="K74" s="59"/>
      <c r="L74" s="44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71"/>
      <c r="J78" s="61"/>
      <c r="K78" s="61"/>
      <c r="L78" s="44"/>
    </row>
    <row r="79" s="1" customFormat="1" ht="24.96" customHeight="1">
      <c r="B79" s="39"/>
      <c r="C79" s="24" t="s">
        <v>179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2" customHeight="1">
      <c r="B81" s="39"/>
      <c r="C81" s="33" t="s">
        <v>16</v>
      </c>
      <c r="D81" s="40"/>
      <c r="E81" s="40"/>
      <c r="F81" s="40"/>
      <c r="G81" s="40"/>
      <c r="H81" s="40"/>
      <c r="I81" s="144"/>
      <c r="J81" s="40"/>
      <c r="K81" s="40"/>
      <c r="L81" s="44"/>
    </row>
    <row r="82" s="1" customFormat="1" ht="16.5" customHeight="1">
      <c r="B82" s="39"/>
      <c r="C82" s="40"/>
      <c r="D82" s="40"/>
      <c r="E82" s="172" t="str">
        <f>E7</f>
        <v>Malešická, 1. a 2. etapa, 2. etapa Za Vackovem - Habrová</v>
      </c>
      <c r="F82" s="33"/>
      <c r="G82" s="33"/>
      <c r="H82" s="33"/>
      <c r="I82" s="144"/>
      <c r="J82" s="40"/>
      <c r="K82" s="40"/>
      <c r="L82" s="44"/>
    </row>
    <row r="83" ht="12" customHeight="1">
      <c r="B83" s="22"/>
      <c r="C83" s="33" t="s">
        <v>168</v>
      </c>
      <c r="D83" s="23"/>
      <c r="E83" s="23"/>
      <c r="F83" s="23"/>
      <c r="G83" s="23"/>
      <c r="H83" s="23"/>
      <c r="I83" s="137"/>
      <c r="J83" s="23"/>
      <c r="K83" s="23"/>
      <c r="L83" s="21"/>
    </row>
    <row r="84" ht="16.5" customHeight="1">
      <c r="B84" s="22"/>
      <c r="C84" s="23"/>
      <c r="D84" s="23"/>
      <c r="E84" s="172" t="s">
        <v>2691</v>
      </c>
      <c r="F84" s="23"/>
      <c r="G84" s="23"/>
      <c r="H84" s="23"/>
      <c r="I84" s="137"/>
      <c r="J84" s="23"/>
      <c r="K84" s="23"/>
      <c r="L84" s="21"/>
    </row>
    <row r="85" ht="12" customHeight="1">
      <c r="B85" s="22"/>
      <c r="C85" s="33" t="s">
        <v>2692</v>
      </c>
      <c r="D85" s="23"/>
      <c r="E85" s="23"/>
      <c r="F85" s="23"/>
      <c r="G85" s="23"/>
      <c r="H85" s="23"/>
      <c r="I85" s="137"/>
      <c r="J85" s="23"/>
      <c r="K85" s="23"/>
      <c r="L85" s="21"/>
    </row>
    <row r="86" s="1" customFormat="1" ht="16.5" customHeight="1">
      <c r="B86" s="39"/>
      <c r="C86" s="40"/>
      <c r="D86" s="40"/>
      <c r="E86" s="33" t="s">
        <v>2983</v>
      </c>
      <c r="F86" s="40"/>
      <c r="G86" s="40"/>
      <c r="H86" s="40"/>
      <c r="I86" s="144"/>
      <c r="J86" s="40"/>
      <c r="K86" s="40"/>
      <c r="L86" s="44"/>
    </row>
    <row r="87" s="1" customFormat="1" ht="12" customHeight="1">
      <c r="B87" s="39"/>
      <c r="C87" s="33" t="s">
        <v>2694</v>
      </c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6.5" customHeight="1">
      <c r="B88" s="39"/>
      <c r="C88" s="40"/>
      <c r="D88" s="40"/>
      <c r="E88" s="65" t="str">
        <f>E13</f>
        <v>961/M-K - Zemní a montážní práce</v>
      </c>
      <c r="F88" s="40"/>
      <c r="G88" s="40"/>
      <c r="H88" s="40"/>
      <c r="I88" s="144"/>
      <c r="J88" s="40"/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2" customHeight="1">
      <c r="B90" s="39"/>
      <c r="C90" s="33" t="s">
        <v>21</v>
      </c>
      <c r="D90" s="40"/>
      <c r="E90" s="40"/>
      <c r="F90" s="28" t="str">
        <f>F16</f>
        <v xml:space="preserve"> </v>
      </c>
      <c r="G90" s="40"/>
      <c r="H90" s="40"/>
      <c r="I90" s="146" t="s">
        <v>23</v>
      </c>
      <c r="J90" s="68" t="str">
        <f>IF(J16="","",J16)</f>
        <v>25. 10. 2018</v>
      </c>
      <c r="K90" s="40"/>
      <c r="L90" s="44"/>
    </row>
    <row r="91" s="1" customFormat="1" ht="6.96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="1" customFormat="1" ht="13.65" customHeight="1">
      <c r="B92" s="39"/>
      <c r="C92" s="33" t="s">
        <v>25</v>
      </c>
      <c r="D92" s="40"/>
      <c r="E92" s="40"/>
      <c r="F92" s="28" t="str">
        <f>E19</f>
        <v>PREdistribuce, a.s.</v>
      </c>
      <c r="G92" s="40"/>
      <c r="H92" s="40"/>
      <c r="I92" s="146" t="s">
        <v>33</v>
      </c>
      <c r="J92" s="37" t="str">
        <f>E25</f>
        <v>ELEKTROŠTIKA, s.r.o.</v>
      </c>
      <c r="K92" s="40"/>
      <c r="L92" s="44"/>
    </row>
    <row r="93" s="1" customFormat="1" ht="13.65" customHeight="1">
      <c r="B93" s="39"/>
      <c r="C93" s="33" t="s">
        <v>31</v>
      </c>
      <c r="D93" s="40"/>
      <c r="E93" s="40"/>
      <c r="F93" s="28" t="str">
        <f>IF(E22="","",E22)</f>
        <v>Vyplň údaj</v>
      </c>
      <c r="G93" s="40"/>
      <c r="H93" s="40"/>
      <c r="I93" s="146" t="s">
        <v>38</v>
      </c>
      <c r="J93" s="37" t="str">
        <f>E28</f>
        <v xml:space="preserve"> </v>
      </c>
      <c r="K93" s="40"/>
      <c r="L93" s="44"/>
    </row>
    <row r="94" s="1" customFormat="1" ht="10.32" customHeight="1">
      <c r="B94" s="39"/>
      <c r="C94" s="40"/>
      <c r="D94" s="40"/>
      <c r="E94" s="40"/>
      <c r="F94" s="40"/>
      <c r="G94" s="40"/>
      <c r="H94" s="40"/>
      <c r="I94" s="144"/>
      <c r="J94" s="40"/>
      <c r="K94" s="40"/>
      <c r="L94" s="44"/>
    </row>
    <row r="95" s="10" customFormat="1" ht="29.28" customHeight="1">
      <c r="B95" s="191"/>
      <c r="C95" s="192" t="s">
        <v>180</v>
      </c>
      <c r="D95" s="193" t="s">
        <v>61</v>
      </c>
      <c r="E95" s="193" t="s">
        <v>57</v>
      </c>
      <c r="F95" s="193" t="s">
        <v>58</v>
      </c>
      <c r="G95" s="193" t="s">
        <v>181</v>
      </c>
      <c r="H95" s="193" t="s">
        <v>182</v>
      </c>
      <c r="I95" s="194" t="s">
        <v>183</v>
      </c>
      <c r="J95" s="193" t="s">
        <v>172</v>
      </c>
      <c r="K95" s="195" t="s">
        <v>184</v>
      </c>
      <c r="L95" s="196"/>
      <c r="M95" s="88" t="s">
        <v>19</v>
      </c>
      <c r="N95" s="89" t="s">
        <v>46</v>
      </c>
      <c r="O95" s="89" t="s">
        <v>185</v>
      </c>
      <c r="P95" s="89" t="s">
        <v>186</v>
      </c>
      <c r="Q95" s="89" t="s">
        <v>187</v>
      </c>
      <c r="R95" s="89" t="s">
        <v>188</v>
      </c>
      <c r="S95" s="89" t="s">
        <v>189</v>
      </c>
      <c r="T95" s="90" t="s">
        <v>190</v>
      </c>
    </row>
    <row r="96" s="1" customFormat="1" ht="22.8" customHeight="1">
      <c r="B96" s="39"/>
      <c r="C96" s="95" t="s">
        <v>191</v>
      </c>
      <c r="D96" s="40"/>
      <c r="E96" s="40"/>
      <c r="F96" s="40"/>
      <c r="G96" s="40"/>
      <c r="H96" s="40"/>
      <c r="I96" s="144"/>
      <c r="J96" s="197">
        <f>BK96</f>
        <v>0</v>
      </c>
      <c r="K96" s="40"/>
      <c r="L96" s="44"/>
      <c r="M96" s="91"/>
      <c r="N96" s="92"/>
      <c r="O96" s="92"/>
      <c r="P96" s="198">
        <f>P97</f>
        <v>0</v>
      </c>
      <c r="Q96" s="92"/>
      <c r="R96" s="198">
        <f>R97</f>
        <v>0.154</v>
      </c>
      <c r="S96" s="92"/>
      <c r="T96" s="199">
        <f>T97</f>
        <v>0.186</v>
      </c>
      <c r="AT96" s="18" t="s">
        <v>75</v>
      </c>
      <c r="AU96" s="18" t="s">
        <v>173</v>
      </c>
      <c r="BK96" s="200">
        <f>BK97</f>
        <v>0</v>
      </c>
    </row>
    <row r="97" s="11" customFormat="1" ht="25.92" customHeight="1">
      <c r="B97" s="201"/>
      <c r="C97" s="202"/>
      <c r="D97" s="203" t="s">
        <v>75</v>
      </c>
      <c r="E97" s="204" t="s">
        <v>497</v>
      </c>
      <c r="F97" s="204" t="s">
        <v>2709</v>
      </c>
      <c r="G97" s="202"/>
      <c r="H97" s="202"/>
      <c r="I97" s="205"/>
      <c r="J97" s="206">
        <f>BK97</f>
        <v>0</v>
      </c>
      <c r="K97" s="202"/>
      <c r="L97" s="207"/>
      <c r="M97" s="208"/>
      <c r="N97" s="209"/>
      <c r="O97" s="209"/>
      <c r="P97" s="210">
        <f>P98+P131</f>
        <v>0</v>
      </c>
      <c r="Q97" s="209"/>
      <c r="R97" s="210">
        <f>R98+R131</f>
        <v>0.154</v>
      </c>
      <c r="S97" s="209"/>
      <c r="T97" s="211">
        <f>T98+T131</f>
        <v>0.186</v>
      </c>
      <c r="AR97" s="212" t="s">
        <v>121</v>
      </c>
      <c r="AT97" s="213" t="s">
        <v>75</v>
      </c>
      <c r="AU97" s="213" t="s">
        <v>76</v>
      </c>
      <c r="AY97" s="212" t="s">
        <v>195</v>
      </c>
      <c r="BK97" s="214">
        <f>BK98+BK131</f>
        <v>0</v>
      </c>
    </row>
    <row r="98" s="11" customFormat="1" ht="22.8" customHeight="1">
      <c r="B98" s="201"/>
      <c r="C98" s="202"/>
      <c r="D98" s="203" t="s">
        <v>75</v>
      </c>
      <c r="E98" s="215" t="s">
        <v>2762</v>
      </c>
      <c r="F98" s="215" t="s">
        <v>2763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SUM(P99:P130)</f>
        <v>0</v>
      </c>
      <c r="Q98" s="209"/>
      <c r="R98" s="210">
        <f>SUM(R99:R130)</f>
        <v>0</v>
      </c>
      <c r="S98" s="209"/>
      <c r="T98" s="211">
        <f>SUM(T99:T130)</f>
        <v>0</v>
      </c>
      <c r="AR98" s="212" t="s">
        <v>121</v>
      </c>
      <c r="AT98" s="213" t="s">
        <v>75</v>
      </c>
      <c r="AU98" s="213" t="s">
        <v>84</v>
      </c>
      <c r="AY98" s="212" t="s">
        <v>195</v>
      </c>
      <c r="BK98" s="214">
        <f>SUM(BK99:BK130)</f>
        <v>0</v>
      </c>
    </row>
    <row r="99" s="1" customFormat="1" ht="16.5" customHeight="1">
      <c r="B99" s="39"/>
      <c r="C99" s="217" t="s">
        <v>84</v>
      </c>
      <c r="D99" s="217" t="s">
        <v>198</v>
      </c>
      <c r="E99" s="218" t="s">
        <v>2985</v>
      </c>
      <c r="F99" s="219" t="s">
        <v>2986</v>
      </c>
      <c r="G99" s="220" t="s">
        <v>312</v>
      </c>
      <c r="H99" s="221">
        <v>85</v>
      </c>
      <c r="I99" s="222"/>
      <c r="J99" s="223">
        <f>ROUND(I99*H99,2)</f>
        <v>0</v>
      </c>
      <c r="K99" s="219" t="s">
        <v>2715</v>
      </c>
      <c r="L99" s="44"/>
      <c r="M99" s="224" t="s">
        <v>19</v>
      </c>
      <c r="N99" s="225" t="s">
        <v>47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780</v>
      </c>
      <c r="AT99" s="18" t="s">
        <v>198</v>
      </c>
      <c r="AU99" s="18" t="s">
        <v>86</v>
      </c>
      <c r="AY99" s="18" t="s">
        <v>195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84</v>
      </c>
      <c r="BK99" s="228">
        <f>ROUND(I99*H99,2)</f>
        <v>0</v>
      </c>
      <c r="BL99" s="18" t="s">
        <v>780</v>
      </c>
      <c r="BM99" s="18" t="s">
        <v>2987</v>
      </c>
    </row>
    <row r="100" s="1" customFormat="1">
      <c r="B100" s="39"/>
      <c r="C100" s="40"/>
      <c r="D100" s="229" t="s">
        <v>204</v>
      </c>
      <c r="E100" s="40"/>
      <c r="F100" s="230" t="s">
        <v>2988</v>
      </c>
      <c r="G100" s="40"/>
      <c r="H100" s="40"/>
      <c r="I100" s="144"/>
      <c r="J100" s="40"/>
      <c r="K100" s="40"/>
      <c r="L100" s="44"/>
      <c r="M100" s="231"/>
      <c r="N100" s="80"/>
      <c r="O100" s="80"/>
      <c r="P100" s="80"/>
      <c r="Q100" s="80"/>
      <c r="R100" s="80"/>
      <c r="S100" s="80"/>
      <c r="T100" s="81"/>
      <c r="AT100" s="18" t="s">
        <v>204</v>
      </c>
      <c r="AU100" s="18" t="s">
        <v>86</v>
      </c>
    </row>
    <row r="101" s="1" customFormat="1" ht="16.5" customHeight="1">
      <c r="B101" s="39"/>
      <c r="C101" s="270" t="s">
        <v>86</v>
      </c>
      <c r="D101" s="270" t="s">
        <v>497</v>
      </c>
      <c r="E101" s="271" t="s">
        <v>2989</v>
      </c>
      <c r="F101" s="272" t="s">
        <v>2990</v>
      </c>
      <c r="G101" s="273" t="s">
        <v>312</v>
      </c>
      <c r="H101" s="274">
        <v>85</v>
      </c>
      <c r="I101" s="275"/>
      <c r="J101" s="276">
        <f>ROUND(I101*H101,2)</f>
        <v>0</v>
      </c>
      <c r="K101" s="272" t="s">
        <v>2715</v>
      </c>
      <c r="L101" s="277"/>
      <c r="M101" s="278" t="s">
        <v>19</v>
      </c>
      <c r="N101" s="279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2716</v>
      </c>
      <c r="AT101" s="18" t="s">
        <v>497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2716</v>
      </c>
      <c r="BM101" s="18" t="s">
        <v>2991</v>
      </c>
    </row>
    <row r="102" s="1" customFormat="1">
      <c r="B102" s="39"/>
      <c r="C102" s="40"/>
      <c r="D102" s="229" t="s">
        <v>204</v>
      </c>
      <c r="E102" s="40"/>
      <c r="F102" s="230" t="s">
        <v>2990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" customFormat="1" ht="16.5" customHeight="1">
      <c r="B103" s="39"/>
      <c r="C103" s="217" t="s">
        <v>121</v>
      </c>
      <c r="D103" s="217" t="s">
        <v>198</v>
      </c>
      <c r="E103" s="218" t="s">
        <v>2992</v>
      </c>
      <c r="F103" s="219" t="s">
        <v>2993</v>
      </c>
      <c r="G103" s="220" t="s">
        <v>223</v>
      </c>
      <c r="H103" s="221">
        <v>2</v>
      </c>
      <c r="I103" s="222"/>
      <c r="J103" s="223">
        <f>ROUND(I103*H103,2)</f>
        <v>0</v>
      </c>
      <c r="K103" s="219" t="s">
        <v>2715</v>
      </c>
      <c r="L103" s="44"/>
      <c r="M103" s="224" t="s">
        <v>19</v>
      </c>
      <c r="N103" s="225" t="s">
        <v>47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780</v>
      </c>
      <c r="AT103" s="18" t="s">
        <v>198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780</v>
      </c>
      <c r="BM103" s="18" t="s">
        <v>2994</v>
      </c>
    </row>
    <row r="104" s="1" customFormat="1">
      <c r="B104" s="39"/>
      <c r="C104" s="40"/>
      <c r="D104" s="229" t="s">
        <v>204</v>
      </c>
      <c r="E104" s="40"/>
      <c r="F104" s="230" t="s">
        <v>2995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" customFormat="1" ht="16.5" customHeight="1">
      <c r="B105" s="39"/>
      <c r="C105" s="270" t="s">
        <v>213</v>
      </c>
      <c r="D105" s="270" t="s">
        <v>497</v>
      </c>
      <c r="E105" s="271" t="s">
        <v>2996</v>
      </c>
      <c r="F105" s="272" t="s">
        <v>2997</v>
      </c>
      <c r="G105" s="273" t="s">
        <v>2248</v>
      </c>
      <c r="H105" s="274">
        <v>2</v>
      </c>
      <c r="I105" s="275"/>
      <c r="J105" s="276">
        <f>ROUND(I105*H105,2)</f>
        <v>0</v>
      </c>
      <c r="K105" s="272" t="s">
        <v>19</v>
      </c>
      <c r="L105" s="277"/>
      <c r="M105" s="278" t="s">
        <v>19</v>
      </c>
      <c r="N105" s="279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2998</v>
      </c>
      <c r="AT105" s="18" t="s">
        <v>497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780</v>
      </c>
      <c r="BM105" s="18" t="s">
        <v>2999</v>
      </c>
    </row>
    <row r="106" s="1" customFormat="1">
      <c r="B106" s="39"/>
      <c r="C106" s="40"/>
      <c r="D106" s="229" t="s">
        <v>204</v>
      </c>
      <c r="E106" s="40"/>
      <c r="F106" s="230" t="s">
        <v>3000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" customFormat="1" ht="16.5" customHeight="1">
      <c r="B107" s="39"/>
      <c r="C107" s="217" t="s">
        <v>194</v>
      </c>
      <c r="D107" s="217" t="s">
        <v>198</v>
      </c>
      <c r="E107" s="218" t="s">
        <v>3001</v>
      </c>
      <c r="F107" s="219" t="s">
        <v>3002</v>
      </c>
      <c r="G107" s="220" t="s">
        <v>223</v>
      </c>
      <c r="H107" s="221">
        <v>4</v>
      </c>
      <c r="I107" s="222"/>
      <c r="J107" s="223">
        <f>ROUND(I107*H107,2)</f>
        <v>0</v>
      </c>
      <c r="K107" s="219" t="s">
        <v>2715</v>
      </c>
      <c r="L107" s="44"/>
      <c r="M107" s="224" t="s">
        <v>19</v>
      </c>
      <c r="N107" s="225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780</v>
      </c>
      <c r="AT107" s="18" t="s">
        <v>198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780</v>
      </c>
      <c r="BM107" s="18" t="s">
        <v>3003</v>
      </c>
    </row>
    <row r="108" s="1" customFormat="1">
      <c r="B108" s="39"/>
      <c r="C108" s="40"/>
      <c r="D108" s="229" t="s">
        <v>204</v>
      </c>
      <c r="E108" s="40"/>
      <c r="F108" s="230" t="s">
        <v>3004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" customFormat="1" ht="16.5" customHeight="1">
      <c r="B109" s="39"/>
      <c r="C109" s="270" t="s">
        <v>220</v>
      </c>
      <c r="D109" s="270" t="s">
        <v>497</v>
      </c>
      <c r="E109" s="271" t="s">
        <v>3005</v>
      </c>
      <c r="F109" s="272" t="s">
        <v>3006</v>
      </c>
      <c r="G109" s="273" t="s">
        <v>2248</v>
      </c>
      <c r="H109" s="274">
        <v>4</v>
      </c>
      <c r="I109" s="275"/>
      <c r="J109" s="276">
        <f>ROUND(I109*H109,2)</f>
        <v>0</v>
      </c>
      <c r="K109" s="272" t="s">
        <v>19</v>
      </c>
      <c r="L109" s="277"/>
      <c r="M109" s="278" t="s">
        <v>19</v>
      </c>
      <c r="N109" s="279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2998</v>
      </c>
      <c r="AT109" s="18" t="s">
        <v>497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780</v>
      </c>
      <c r="BM109" s="18" t="s">
        <v>3007</v>
      </c>
    </row>
    <row r="110" s="1" customFormat="1">
      <c r="B110" s="39"/>
      <c r="C110" s="40"/>
      <c r="D110" s="229" t="s">
        <v>204</v>
      </c>
      <c r="E110" s="40"/>
      <c r="F110" s="230" t="s">
        <v>3006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" customFormat="1" ht="16.5" customHeight="1">
      <c r="B111" s="39"/>
      <c r="C111" s="217" t="s">
        <v>225</v>
      </c>
      <c r="D111" s="217" t="s">
        <v>198</v>
      </c>
      <c r="E111" s="218" t="s">
        <v>3008</v>
      </c>
      <c r="F111" s="219" t="s">
        <v>3009</v>
      </c>
      <c r="G111" s="220" t="s">
        <v>3010</v>
      </c>
      <c r="H111" s="221">
        <v>19</v>
      </c>
      <c r="I111" s="222"/>
      <c r="J111" s="223">
        <f>ROUND(I111*H111,2)</f>
        <v>0</v>
      </c>
      <c r="K111" s="219" t="s">
        <v>2715</v>
      </c>
      <c r="L111" s="44"/>
      <c r="M111" s="224" t="s">
        <v>19</v>
      </c>
      <c r="N111" s="225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780</v>
      </c>
      <c r="AT111" s="18" t="s">
        <v>198</v>
      </c>
      <c r="AU111" s="18" t="s">
        <v>86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780</v>
      </c>
      <c r="BM111" s="18" t="s">
        <v>3011</v>
      </c>
    </row>
    <row r="112" s="1" customFormat="1">
      <c r="B112" s="39"/>
      <c r="C112" s="40"/>
      <c r="D112" s="229" t="s">
        <v>204</v>
      </c>
      <c r="E112" s="40"/>
      <c r="F112" s="230" t="s">
        <v>3012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86</v>
      </c>
    </row>
    <row r="113" s="1" customFormat="1" ht="16.5" customHeight="1">
      <c r="B113" s="39"/>
      <c r="C113" s="217" t="s">
        <v>229</v>
      </c>
      <c r="D113" s="217" t="s">
        <v>198</v>
      </c>
      <c r="E113" s="218" t="s">
        <v>3013</v>
      </c>
      <c r="F113" s="219" t="s">
        <v>3014</v>
      </c>
      <c r="G113" s="220" t="s">
        <v>3010</v>
      </c>
      <c r="H113" s="221">
        <v>19</v>
      </c>
      <c r="I113" s="222"/>
      <c r="J113" s="223">
        <f>ROUND(I113*H113,2)</f>
        <v>0</v>
      </c>
      <c r="K113" s="219" t="s">
        <v>2715</v>
      </c>
      <c r="L113" s="44"/>
      <c r="M113" s="224" t="s">
        <v>19</v>
      </c>
      <c r="N113" s="225" t="s">
        <v>47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780</v>
      </c>
      <c r="AT113" s="18" t="s">
        <v>198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780</v>
      </c>
      <c r="BM113" s="18" t="s">
        <v>3015</v>
      </c>
    </row>
    <row r="114" s="1" customFormat="1">
      <c r="B114" s="39"/>
      <c r="C114" s="40"/>
      <c r="D114" s="229" t="s">
        <v>204</v>
      </c>
      <c r="E114" s="40"/>
      <c r="F114" s="230" t="s">
        <v>3016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" customFormat="1" ht="16.5" customHeight="1">
      <c r="B115" s="39"/>
      <c r="C115" s="217" t="s">
        <v>235</v>
      </c>
      <c r="D115" s="217" t="s">
        <v>198</v>
      </c>
      <c r="E115" s="218" t="s">
        <v>3017</v>
      </c>
      <c r="F115" s="219" t="s">
        <v>3018</v>
      </c>
      <c r="G115" s="220" t="s">
        <v>223</v>
      </c>
      <c r="H115" s="221">
        <v>2</v>
      </c>
      <c r="I115" s="222"/>
      <c r="J115" s="223">
        <f>ROUND(I115*H115,2)</f>
        <v>0</v>
      </c>
      <c r="K115" s="219" t="s">
        <v>2715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780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780</v>
      </c>
      <c r="BM115" s="18" t="s">
        <v>3019</v>
      </c>
    </row>
    <row r="116" s="1" customFormat="1">
      <c r="B116" s="39"/>
      <c r="C116" s="40"/>
      <c r="D116" s="229" t="s">
        <v>204</v>
      </c>
      <c r="E116" s="40"/>
      <c r="F116" s="230" t="s">
        <v>3020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" customFormat="1" ht="16.5" customHeight="1">
      <c r="B117" s="39"/>
      <c r="C117" s="217" t="s">
        <v>239</v>
      </c>
      <c r="D117" s="217" t="s">
        <v>198</v>
      </c>
      <c r="E117" s="218" t="s">
        <v>3021</v>
      </c>
      <c r="F117" s="219" t="s">
        <v>3022</v>
      </c>
      <c r="G117" s="220" t="s">
        <v>223</v>
      </c>
      <c r="H117" s="221">
        <v>2</v>
      </c>
      <c r="I117" s="222"/>
      <c r="J117" s="223">
        <f>ROUND(I117*H117,2)</f>
        <v>0</v>
      </c>
      <c r="K117" s="219" t="s">
        <v>2715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780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780</v>
      </c>
      <c r="BM117" s="18" t="s">
        <v>3023</v>
      </c>
    </row>
    <row r="118" s="1" customFormat="1">
      <c r="B118" s="39"/>
      <c r="C118" s="40"/>
      <c r="D118" s="229" t="s">
        <v>204</v>
      </c>
      <c r="E118" s="40"/>
      <c r="F118" s="230" t="s">
        <v>3024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" customFormat="1" ht="16.5" customHeight="1">
      <c r="B119" s="39"/>
      <c r="C119" s="217" t="s">
        <v>243</v>
      </c>
      <c r="D119" s="217" t="s">
        <v>198</v>
      </c>
      <c r="E119" s="218" t="s">
        <v>3025</v>
      </c>
      <c r="F119" s="219" t="s">
        <v>3026</v>
      </c>
      <c r="G119" s="220" t="s">
        <v>312</v>
      </c>
      <c r="H119" s="221">
        <v>4</v>
      </c>
      <c r="I119" s="222"/>
      <c r="J119" s="223">
        <f>ROUND(I119*H119,2)</f>
        <v>0</v>
      </c>
      <c r="K119" s="219" t="s">
        <v>2715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780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780</v>
      </c>
      <c r="BM119" s="18" t="s">
        <v>3027</v>
      </c>
    </row>
    <row r="120" s="1" customFormat="1">
      <c r="B120" s="39"/>
      <c r="C120" s="40"/>
      <c r="D120" s="229" t="s">
        <v>204</v>
      </c>
      <c r="E120" s="40"/>
      <c r="F120" s="230" t="s">
        <v>3028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" customFormat="1" ht="16.5" customHeight="1">
      <c r="B121" s="39"/>
      <c r="C121" s="217" t="s">
        <v>249</v>
      </c>
      <c r="D121" s="217" t="s">
        <v>198</v>
      </c>
      <c r="E121" s="218" t="s">
        <v>3029</v>
      </c>
      <c r="F121" s="219" t="s">
        <v>3030</v>
      </c>
      <c r="G121" s="220" t="s">
        <v>312</v>
      </c>
      <c r="H121" s="221">
        <v>73</v>
      </c>
      <c r="I121" s="222"/>
      <c r="J121" s="223">
        <f>ROUND(I121*H121,2)</f>
        <v>0</v>
      </c>
      <c r="K121" s="219" t="s">
        <v>2715</v>
      </c>
      <c r="L121" s="44"/>
      <c r="M121" s="224" t="s">
        <v>19</v>
      </c>
      <c r="N121" s="225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780</v>
      </c>
      <c r="AT121" s="18" t="s">
        <v>198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780</v>
      </c>
      <c r="BM121" s="18" t="s">
        <v>3031</v>
      </c>
    </row>
    <row r="122" s="1" customFormat="1">
      <c r="B122" s="39"/>
      <c r="C122" s="40"/>
      <c r="D122" s="229" t="s">
        <v>204</v>
      </c>
      <c r="E122" s="40"/>
      <c r="F122" s="230" t="s">
        <v>3032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" customFormat="1" ht="16.5" customHeight="1">
      <c r="B123" s="39"/>
      <c r="C123" s="217" t="s">
        <v>253</v>
      </c>
      <c r="D123" s="217" t="s">
        <v>198</v>
      </c>
      <c r="E123" s="218" t="s">
        <v>3033</v>
      </c>
      <c r="F123" s="219" t="s">
        <v>3034</v>
      </c>
      <c r="G123" s="220" t="s">
        <v>223</v>
      </c>
      <c r="H123" s="221">
        <v>2</v>
      </c>
      <c r="I123" s="222"/>
      <c r="J123" s="223">
        <f>ROUND(I123*H123,2)</f>
        <v>0</v>
      </c>
      <c r="K123" s="219" t="s">
        <v>2715</v>
      </c>
      <c r="L123" s="44"/>
      <c r="M123" s="224" t="s">
        <v>19</v>
      </c>
      <c r="N123" s="225" t="s">
        <v>47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780</v>
      </c>
      <c r="AT123" s="18" t="s">
        <v>198</v>
      </c>
      <c r="AU123" s="18" t="s">
        <v>86</v>
      </c>
      <c r="AY123" s="18" t="s">
        <v>195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84</v>
      </c>
      <c r="BK123" s="228">
        <f>ROUND(I123*H123,2)</f>
        <v>0</v>
      </c>
      <c r="BL123" s="18" t="s">
        <v>780</v>
      </c>
      <c r="BM123" s="18" t="s">
        <v>3035</v>
      </c>
    </row>
    <row r="124" s="1" customFormat="1">
      <c r="B124" s="39"/>
      <c r="C124" s="40"/>
      <c r="D124" s="229" t="s">
        <v>204</v>
      </c>
      <c r="E124" s="40"/>
      <c r="F124" s="230" t="s">
        <v>3036</v>
      </c>
      <c r="G124" s="40"/>
      <c r="H124" s="40"/>
      <c r="I124" s="144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204</v>
      </c>
      <c r="AU124" s="18" t="s">
        <v>86</v>
      </c>
    </row>
    <row r="125" s="1" customFormat="1" ht="16.5" customHeight="1">
      <c r="B125" s="39"/>
      <c r="C125" s="217" t="s">
        <v>257</v>
      </c>
      <c r="D125" s="217" t="s">
        <v>198</v>
      </c>
      <c r="E125" s="218" t="s">
        <v>3037</v>
      </c>
      <c r="F125" s="219" t="s">
        <v>3038</v>
      </c>
      <c r="G125" s="220" t="s">
        <v>223</v>
      </c>
      <c r="H125" s="221">
        <v>2</v>
      </c>
      <c r="I125" s="222"/>
      <c r="J125" s="223">
        <f>ROUND(I125*H125,2)</f>
        <v>0</v>
      </c>
      <c r="K125" s="219" t="s">
        <v>2715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780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780</v>
      </c>
      <c r="BM125" s="18" t="s">
        <v>3039</v>
      </c>
    </row>
    <row r="126" s="1" customFormat="1">
      <c r="B126" s="39"/>
      <c r="C126" s="40"/>
      <c r="D126" s="229" t="s">
        <v>204</v>
      </c>
      <c r="E126" s="40"/>
      <c r="F126" s="230" t="s">
        <v>3040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" customFormat="1" ht="16.5" customHeight="1">
      <c r="B127" s="39"/>
      <c r="C127" s="217" t="s">
        <v>8</v>
      </c>
      <c r="D127" s="217" t="s">
        <v>198</v>
      </c>
      <c r="E127" s="218" t="s">
        <v>3041</v>
      </c>
      <c r="F127" s="219" t="s">
        <v>3042</v>
      </c>
      <c r="G127" s="220" t="s">
        <v>3043</v>
      </c>
      <c r="H127" s="221">
        <v>1</v>
      </c>
      <c r="I127" s="222"/>
      <c r="J127" s="223">
        <f>ROUND(I127*H127,2)</f>
        <v>0</v>
      </c>
      <c r="K127" s="219" t="s">
        <v>2715</v>
      </c>
      <c r="L127" s="44"/>
      <c r="M127" s="224" t="s">
        <v>19</v>
      </c>
      <c r="N127" s="225" t="s">
        <v>47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780</v>
      </c>
      <c r="AT127" s="18" t="s">
        <v>198</v>
      </c>
      <c r="AU127" s="18" t="s">
        <v>86</v>
      </c>
      <c r="AY127" s="18" t="s">
        <v>195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84</v>
      </c>
      <c r="BK127" s="228">
        <f>ROUND(I127*H127,2)</f>
        <v>0</v>
      </c>
      <c r="BL127" s="18" t="s">
        <v>780</v>
      </c>
      <c r="BM127" s="18" t="s">
        <v>3044</v>
      </c>
    </row>
    <row r="128" s="1" customFormat="1">
      <c r="B128" s="39"/>
      <c r="C128" s="40"/>
      <c r="D128" s="229" t="s">
        <v>204</v>
      </c>
      <c r="E128" s="40"/>
      <c r="F128" s="230" t="s">
        <v>3045</v>
      </c>
      <c r="G128" s="40"/>
      <c r="H128" s="40"/>
      <c r="I128" s="144"/>
      <c r="J128" s="40"/>
      <c r="K128" s="40"/>
      <c r="L128" s="44"/>
      <c r="M128" s="231"/>
      <c r="N128" s="80"/>
      <c r="O128" s="80"/>
      <c r="P128" s="80"/>
      <c r="Q128" s="80"/>
      <c r="R128" s="80"/>
      <c r="S128" s="80"/>
      <c r="T128" s="81"/>
      <c r="AT128" s="18" t="s">
        <v>204</v>
      </c>
      <c r="AU128" s="18" t="s">
        <v>86</v>
      </c>
    </row>
    <row r="129" s="1" customFormat="1" ht="16.5" customHeight="1">
      <c r="B129" s="39"/>
      <c r="C129" s="217" t="s">
        <v>267</v>
      </c>
      <c r="D129" s="217" t="s">
        <v>198</v>
      </c>
      <c r="E129" s="218" t="s">
        <v>3046</v>
      </c>
      <c r="F129" s="219" t="s">
        <v>3047</v>
      </c>
      <c r="G129" s="220" t="s">
        <v>3043</v>
      </c>
      <c r="H129" s="221">
        <v>1</v>
      </c>
      <c r="I129" s="222"/>
      <c r="J129" s="223">
        <f>ROUND(I129*H129,2)</f>
        <v>0</v>
      </c>
      <c r="K129" s="219" t="s">
        <v>2715</v>
      </c>
      <c r="L129" s="44"/>
      <c r="M129" s="224" t="s">
        <v>19</v>
      </c>
      <c r="N129" s="225" t="s">
        <v>47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780</v>
      </c>
      <c r="AT129" s="18" t="s">
        <v>198</v>
      </c>
      <c r="AU129" s="18" t="s">
        <v>86</v>
      </c>
      <c r="AY129" s="18" t="s">
        <v>195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84</v>
      </c>
      <c r="BK129" s="228">
        <f>ROUND(I129*H129,2)</f>
        <v>0</v>
      </c>
      <c r="BL129" s="18" t="s">
        <v>780</v>
      </c>
      <c r="BM129" s="18" t="s">
        <v>3048</v>
      </c>
    </row>
    <row r="130" s="1" customFormat="1">
      <c r="B130" s="39"/>
      <c r="C130" s="40"/>
      <c r="D130" s="229" t="s">
        <v>204</v>
      </c>
      <c r="E130" s="40"/>
      <c r="F130" s="230" t="s">
        <v>3049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204</v>
      </c>
      <c r="AU130" s="18" t="s">
        <v>86</v>
      </c>
    </row>
    <row r="131" s="11" customFormat="1" ht="22.8" customHeight="1">
      <c r="B131" s="201"/>
      <c r="C131" s="202"/>
      <c r="D131" s="203" t="s">
        <v>75</v>
      </c>
      <c r="E131" s="215" t="s">
        <v>2771</v>
      </c>
      <c r="F131" s="215" t="s">
        <v>2772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P132+P135</f>
        <v>0</v>
      </c>
      <c r="Q131" s="209"/>
      <c r="R131" s="210">
        <f>R132+R135</f>
        <v>0.154</v>
      </c>
      <c r="S131" s="209"/>
      <c r="T131" s="211">
        <f>T132+T135</f>
        <v>0.186</v>
      </c>
      <c r="AR131" s="212" t="s">
        <v>121</v>
      </c>
      <c r="AT131" s="213" t="s">
        <v>75</v>
      </c>
      <c r="AU131" s="213" t="s">
        <v>84</v>
      </c>
      <c r="AY131" s="212" t="s">
        <v>195</v>
      </c>
      <c r="BK131" s="214">
        <f>BK132+BK135</f>
        <v>0</v>
      </c>
    </row>
    <row r="132" s="11" customFormat="1" ht="20.88" customHeight="1">
      <c r="B132" s="201"/>
      <c r="C132" s="202"/>
      <c r="D132" s="203" t="s">
        <v>75</v>
      </c>
      <c r="E132" s="215" t="s">
        <v>2810</v>
      </c>
      <c r="F132" s="215" t="s">
        <v>2811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SUM(P133:P134)</f>
        <v>0</v>
      </c>
      <c r="Q132" s="209"/>
      <c r="R132" s="210">
        <f>SUM(R133:R134)</f>
        <v>0.154</v>
      </c>
      <c r="S132" s="209"/>
      <c r="T132" s="211">
        <f>SUM(T133:T134)</f>
        <v>0.186</v>
      </c>
      <c r="AR132" s="212" t="s">
        <v>121</v>
      </c>
      <c r="AT132" s="213" t="s">
        <v>75</v>
      </c>
      <c r="AU132" s="213" t="s">
        <v>86</v>
      </c>
      <c r="AY132" s="212" t="s">
        <v>195</v>
      </c>
      <c r="BK132" s="214">
        <f>SUM(BK133:BK134)</f>
        <v>0</v>
      </c>
    </row>
    <row r="133" s="1" customFormat="1" ht="16.5" customHeight="1">
      <c r="B133" s="39"/>
      <c r="C133" s="217" t="s">
        <v>366</v>
      </c>
      <c r="D133" s="217" t="s">
        <v>198</v>
      </c>
      <c r="E133" s="218" t="s">
        <v>2828</v>
      </c>
      <c r="F133" s="219" t="s">
        <v>2829</v>
      </c>
      <c r="G133" s="220" t="s">
        <v>223</v>
      </c>
      <c r="H133" s="221">
        <v>1</v>
      </c>
      <c r="I133" s="222"/>
      <c r="J133" s="223">
        <f>ROUND(I133*H133,2)</f>
        <v>0</v>
      </c>
      <c r="K133" s="219" t="s">
        <v>2715</v>
      </c>
      <c r="L133" s="44"/>
      <c r="M133" s="224" t="s">
        <v>19</v>
      </c>
      <c r="N133" s="225" t="s">
        <v>47</v>
      </c>
      <c r="O133" s="80"/>
      <c r="P133" s="226">
        <f>O133*H133</f>
        <v>0</v>
      </c>
      <c r="Q133" s="226">
        <v>0.154</v>
      </c>
      <c r="R133" s="226">
        <f>Q133*H133</f>
        <v>0.154</v>
      </c>
      <c r="S133" s="226">
        <v>0.186</v>
      </c>
      <c r="T133" s="227">
        <f>S133*H133</f>
        <v>0.186</v>
      </c>
      <c r="AR133" s="18" t="s">
        <v>780</v>
      </c>
      <c r="AT133" s="18" t="s">
        <v>198</v>
      </c>
      <c r="AU133" s="18" t="s">
        <v>121</v>
      </c>
      <c r="AY133" s="18" t="s">
        <v>195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84</v>
      </c>
      <c r="BK133" s="228">
        <f>ROUND(I133*H133,2)</f>
        <v>0</v>
      </c>
      <c r="BL133" s="18" t="s">
        <v>780</v>
      </c>
      <c r="BM133" s="18" t="s">
        <v>3050</v>
      </c>
    </row>
    <row r="134" s="1" customFormat="1">
      <c r="B134" s="39"/>
      <c r="C134" s="40"/>
      <c r="D134" s="229" t="s">
        <v>204</v>
      </c>
      <c r="E134" s="40"/>
      <c r="F134" s="230" t="s">
        <v>2831</v>
      </c>
      <c r="G134" s="40"/>
      <c r="H134" s="40"/>
      <c r="I134" s="144"/>
      <c r="J134" s="40"/>
      <c r="K134" s="40"/>
      <c r="L134" s="44"/>
      <c r="M134" s="231"/>
      <c r="N134" s="80"/>
      <c r="O134" s="80"/>
      <c r="P134" s="80"/>
      <c r="Q134" s="80"/>
      <c r="R134" s="80"/>
      <c r="S134" s="80"/>
      <c r="T134" s="81"/>
      <c r="AT134" s="18" t="s">
        <v>204</v>
      </c>
      <c r="AU134" s="18" t="s">
        <v>121</v>
      </c>
    </row>
    <row r="135" s="11" customFormat="1" ht="20.88" customHeight="1">
      <c r="B135" s="201"/>
      <c r="C135" s="202"/>
      <c r="D135" s="203" t="s">
        <v>75</v>
      </c>
      <c r="E135" s="215" t="s">
        <v>2832</v>
      </c>
      <c r="F135" s="215" t="s">
        <v>2833</v>
      </c>
      <c r="G135" s="202"/>
      <c r="H135" s="202"/>
      <c r="I135" s="205"/>
      <c r="J135" s="216">
        <f>BK135</f>
        <v>0</v>
      </c>
      <c r="K135" s="202"/>
      <c r="L135" s="207"/>
      <c r="M135" s="208"/>
      <c r="N135" s="209"/>
      <c r="O135" s="209"/>
      <c r="P135" s="210">
        <f>SUM(P136:P137)</f>
        <v>0</v>
      </c>
      <c r="Q135" s="209"/>
      <c r="R135" s="210">
        <f>SUM(R136:R137)</f>
        <v>0</v>
      </c>
      <c r="S135" s="209"/>
      <c r="T135" s="211">
        <f>SUM(T136:T137)</f>
        <v>0</v>
      </c>
      <c r="AR135" s="212" t="s">
        <v>121</v>
      </c>
      <c r="AT135" s="213" t="s">
        <v>75</v>
      </c>
      <c r="AU135" s="213" t="s">
        <v>86</v>
      </c>
      <c r="AY135" s="212" t="s">
        <v>195</v>
      </c>
      <c r="BK135" s="214">
        <f>SUM(BK136:BK137)</f>
        <v>0</v>
      </c>
    </row>
    <row r="136" s="1" customFormat="1" ht="16.5" customHeight="1">
      <c r="B136" s="39"/>
      <c r="C136" s="217" t="s">
        <v>373</v>
      </c>
      <c r="D136" s="217" t="s">
        <v>198</v>
      </c>
      <c r="E136" s="218" t="s">
        <v>2839</v>
      </c>
      <c r="F136" s="219" t="s">
        <v>2840</v>
      </c>
      <c r="G136" s="220" t="s">
        <v>223</v>
      </c>
      <c r="H136" s="221">
        <v>1</v>
      </c>
      <c r="I136" s="222"/>
      <c r="J136" s="223">
        <f>ROUND(I136*H136,2)</f>
        <v>0</v>
      </c>
      <c r="K136" s="219" t="s">
        <v>2715</v>
      </c>
      <c r="L136" s="44"/>
      <c r="M136" s="224" t="s">
        <v>19</v>
      </c>
      <c r="N136" s="225" t="s">
        <v>47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780</v>
      </c>
      <c r="AT136" s="18" t="s">
        <v>198</v>
      </c>
      <c r="AU136" s="18" t="s">
        <v>121</v>
      </c>
      <c r="AY136" s="18" t="s">
        <v>195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84</v>
      </c>
      <c r="BK136" s="228">
        <f>ROUND(I136*H136,2)</f>
        <v>0</v>
      </c>
      <c r="BL136" s="18" t="s">
        <v>780</v>
      </c>
      <c r="BM136" s="18" t="s">
        <v>3051</v>
      </c>
    </row>
    <row r="137" s="1" customFormat="1">
      <c r="B137" s="39"/>
      <c r="C137" s="40"/>
      <c r="D137" s="229" t="s">
        <v>204</v>
      </c>
      <c r="E137" s="40"/>
      <c r="F137" s="230" t="s">
        <v>2840</v>
      </c>
      <c r="G137" s="40"/>
      <c r="H137" s="40"/>
      <c r="I137" s="144"/>
      <c r="J137" s="40"/>
      <c r="K137" s="40"/>
      <c r="L137" s="44"/>
      <c r="M137" s="232"/>
      <c r="N137" s="233"/>
      <c r="O137" s="233"/>
      <c r="P137" s="233"/>
      <c r="Q137" s="233"/>
      <c r="R137" s="233"/>
      <c r="S137" s="233"/>
      <c r="T137" s="234"/>
      <c r="AT137" s="18" t="s">
        <v>204</v>
      </c>
      <c r="AU137" s="18" t="s">
        <v>121</v>
      </c>
    </row>
    <row r="138" s="1" customFormat="1" ht="6.96" customHeight="1">
      <c r="B138" s="58"/>
      <c r="C138" s="59"/>
      <c r="D138" s="59"/>
      <c r="E138" s="59"/>
      <c r="F138" s="59"/>
      <c r="G138" s="59"/>
      <c r="H138" s="59"/>
      <c r="I138" s="168"/>
      <c r="J138" s="59"/>
      <c r="K138" s="59"/>
      <c r="L138" s="44"/>
    </row>
  </sheetData>
  <sheetProtection sheet="1" autoFilter="0" formatColumns="0" formatRows="0" objects="1" scenarios="1" spinCount="100000" saltValue="+lTqzOJwGaWs9hJwvBocT2Bx0gEel4SWpJJy51Sw2h4crCBulwXJpyZmwawnE2pDIb/sMLQWlLl390QLTR/dkw==" hashValue="+9tMPZjiD3uXbx+AzPNbBP/TOSzkjeQUtdQ7ByOKwfRy02pDKDAqTfeI3fNfxaVJoCDJi7WbsQGcpBawDx1RYA==" algorithmName="SHA-512" password="CC35"/>
  <autoFilter ref="C95:K13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147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2691</v>
      </c>
      <c r="L9" s="21"/>
    </row>
    <row r="10" ht="12" customHeight="1">
      <c r="B10" s="21"/>
      <c r="D10" s="142" t="s">
        <v>2692</v>
      </c>
      <c r="L10" s="21"/>
    </row>
    <row r="11" s="1" customFormat="1" ht="16.5" customHeight="1">
      <c r="B11" s="44"/>
      <c r="E11" s="142" t="s">
        <v>2983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2694</v>
      </c>
      <c r="I12" s="144"/>
      <c r="L12" s="44"/>
    </row>
    <row r="13" s="1" customFormat="1" ht="36.96" customHeight="1">
      <c r="B13" s="44"/>
      <c r="E13" s="145" t="s">
        <v>3052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2696</v>
      </c>
      <c r="L18" s="44"/>
    </row>
    <row r="19" s="1" customFormat="1" ht="18" customHeight="1">
      <c r="B19" s="44"/>
      <c r="E19" s="18" t="s">
        <v>2697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2698</v>
      </c>
      <c r="L24" s="44"/>
    </row>
    <row r="25" s="1" customFormat="1" ht="18" customHeight="1">
      <c r="B25" s="44"/>
      <c r="E25" s="18" t="s">
        <v>2699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ROUND(J96,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ROUND((SUM(BE96:BE141)),  2)</f>
        <v>0</v>
      </c>
      <c r="I37" s="157">
        <v>0.20999999999999999</v>
      </c>
      <c r="J37" s="156">
        <f>ROUND(((SUM(BE96:BE141))*I37),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ROUND((SUM(BF96:BF141)),  2)</f>
        <v>0</v>
      </c>
      <c r="I38" s="157">
        <v>0.14999999999999999</v>
      </c>
      <c r="J38" s="156">
        <f>ROUND(((SUM(BF96:BF141))*I38),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ROUND((SUM(BG96:BG141)),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ROUND((SUM(BH96:BH141)),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ROUND((SUM(BI96:BI141)),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2691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2692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2983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2694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961/M- P - Zemní a 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J96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2700</v>
      </c>
      <c r="E68" s="181"/>
      <c r="F68" s="181"/>
      <c r="G68" s="181"/>
      <c r="H68" s="181"/>
      <c r="I68" s="182"/>
      <c r="J68" s="183">
        <f>J97</f>
        <v>0</v>
      </c>
      <c r="K68" s="179"/>
      <c r="L68" s="184"/>
    </row>
    <row r="69" s="9" customFormat="1" ht="19.92" customHeight="1">
      <c r="B69" s="185"/>
      <c r="C69" s="122"/>
      <c r="D69" s="186" t="s">
        <v>2702</v>
      </c>
      <c r="E69" s="187"/>
      <c r="F69" s="187"/>
      <c r="G69" s="187"/>
      <c r="H69" s="187"/>
      <c r="I69" s="188"/>
      <c r="J69" s="189">
        <f>J98</f>
        <v>0</v>
      </c>
      <c r="K69" s="122"/>
      <c r="L69" s="190"/>
    </row>
    <row r="70" s="9" customFormat="1" ht="19.92" customHeight="1">
      <c r="B70" s="185"/>
      <c r="C70" s="122"/>
      <c r="D70" s="186" t="s">
        <v>2703</v>
      </c>
      <c r="E70" s="187"/>
      <c r="F70" s="187"/>
      <c r="G70" s="187"/>
      <c r="H70" s="187"/>
      <c r="I70" s="188"/>
      <c r="J70" s="189">
        <f>J131</f>
        <v>0</v>
      </c>
      <c r="K70" s="122"/>
      <c r="L70" s="190"/>
    </row>
    <row r="71" s="9" customFormat="1" ht="14.88" customHeight="1">
      <c r="B71" s="185"/>
      <c r="C71" s="122"/>
      <c r="D71" s="186" t="s">
        <v>2706</v>
      </c>
      <c r="E71" s="187"/>
      <c r="F71" s="187"/>
      <c r="G71" s="187"/>
      <c r="H71" s="187"/>
      <c r="I71" s="188"/>
      <c r="J71" s="189">
        <f>J132</f>
        <v>0</v>
      </c>
      <c r="K71" s="122"/>
      <c r="L71" s="190"/>
    </row>
    <row r="72" s="9" customFormat="1" ht="14.88" customHeight="1">
      <c r="B72" s="185"/>
      <c r="C72" s="122"/>
      <c r="D72" s="186" t="s">
        <v>2707</v>
      </c>
      <c r="E72" s="187"/>
      <c r="F72" s="187"/>
      <c r="G72" s="187"/>
      <c r="H72" s="187"/>
      <c r="I72" s="188"/>
      <c r="J72" s="189">
        <f>J139</f>
        <v>0</v>
      </c>
      <c r="K72" s="122"/>
      <c r="L72" s="190"/>
    </row>
    <row r="73" s="1" customFormat="1" ht="21.84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8"/>
      <c r="J74" s="59"/>
      <c r="K74" s="59"/>
      <c r="L74" s="44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71"/>
      <c r="J78" s="61"/>
      <c r="K78" s="61"/>
      <c r="L78" s="44"/>
    </row>
    <row r="79" s="1" customFormat="1" ht="24.96" customHeight="1">
      <c r="B79" s="39"/>
      <c r="C79" s="24" t="s">
        <v>179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2" customHeight="1">
      <c r="B81" s="39"/>
      <c r="C81" s="33" t="s">
        <v>16</v>
      </c>
      <c r="D81" s="40"/>
      <c r="E81" s="40"/>
      <c r="F81" s="40"/>
      <c r="G81" s="40"/>
      <c r="H81" s="40"/>
      <c r="I81" s="144"/>
      <c r="J81" s="40"/>
      <c r="K81" s="40"/>
      <c r="L81" s="44"/>
    </row>
    <row r="82" s="1" customFormat="1" ht="16.5" customHeight="1">
      <c r="B82" s="39"/>
      <c r="C82" s="40"/>
      <c r="D82" s="40"/>
      <c r="E82" s="172" t="str">
        <f>E7</f>
        <v>Malešická, 1. a 2. etapa, 2. etapa Za Vackovem - Habrová</v>
      </c>
      <c r="F82" s="33"/>
      <c r="G82" s="33"/>
      <c r="H82" s="33"/>
      <c r="I82" s="144"/>
      <c r="J82" s="40"/>
      <c r="K82" s="40"/>
      <c r="L82" s="44"/>
    </row>
    <row r="83" ht="12" customHeight="1">
      <c r="B83" s="22"/>
      <c r="C83" s="33" t="s">
        <v>168</v>
      </c>
      <c r="D83" s="23"/>
      <c r="E83" s="23"/>
      <c r="F83" s="23"/>
      <c r="G83" s="23"/>
      <c r="H83" s="23"/>
      <c r="I83" s="137"/>
      <c r="J83" s="23"/>
      <c r="K83" s="23"/>
      <c r="L83" s="21"/>
    </row>
    <row r="84" ht="16.5" customHeight="1">
      <c r="B84" s="22"/>
      <c r="C84" s="23"/>
      <c r="D84" s="23"/>
      <c r="E84" s="172" t="s">
        <v>2691</v>
      </c>
      <c r="F84" s="23"/>
      <c r="G84" s="23"/>
      <c r="H84" s="23"/>
      <c r="I84" s="137"/>
      <c r="J84" s="23"/>
      <c r="K84" s="23"/>
      <c r="L84" s="21"/>
    </row>
    <row r="85" ht="12" customHeight="1">
      <c r="B85" s="22"/>
      <c r="C85" s="33" t="s">
        <v>2692</v>
      </c>
      <c r="D85" s="23"/>
      <c r="E85" s="23"/>
      <c r="F85" s="23"/>
      <c r="G85" s="23"/>
      <c r="H85" s="23"/>
      <c r="I85" s="137"/>
      <c r="J85" s="23"/>
      <c r="K85" s="23"/>
      <c r="L85" s="21"/>
    </row>
    <row r="86" s="1" customFormat="1" ht="16.5" customHeight="1">
      <c r="B86" s="39"/>
      <c r="C86" s="40"/>
      <c r="D86" s="40"/>
      <c r="E86" s="33" t="s">
        <v>2983</v>
      </c>
      <c r="F86" s="40"/>
      <c r="G86" s="40"/>
      <c r="H86" s="40"/>
      <c r="I86" s="144"/>
      <c r="J86" s="40"/>
      <c r="K86" s="40"/>
      <c r="L86" s="44"/>
    </row>
    <row r="87" s="1" customFormat="1" ht="12" customHeight="1">
      <c r="B87" s="39"/>
      <c r="C87" s="33" t="s">
        <v>2694</v>
      </c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6.5" customHeight="1">
      <c r="B88" s="39"/>
      <c r="C88" s="40"/>
      <c r="D88" s="40"/>
      <c r="E88" s="65" t="str">
        <f>E13</f>
        <v>961/M- P - Zemní a montážní práce</v>
      </c>
      <c r="F88" s="40"/>
      <c r="G88" s="40"/>
      <c r="H88" s="40"/>
      <c r="I88" s="144"/>
      <c r="J88" s="40"/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2" customHeight="1">
      <c r="B90" s="39"/>
      <c r="C90" s="33" t="s">
        <v>21</v>
      </c>
      <c r="D90" s="40"/>
      <c r="E90" s="40"/>
      <c r="F90" s="28" t="str">
        <f>F16</f>
        <v xml:space="preserve"> </v>
      </c>
      <c r="G90" s="40"/>
      <c r="H90" s="40"/>
      <c r="I90" s="146" t="s">
        <v>23</v>
      </c>
      <c r="J90" s="68" t="str">
        <f>IF(J16="","",J16)</f>
        <v>25. 10. 2018</v>
      </c>
      <c r="K90" s="40"/>
      <c r="L90" s="44"/>
    </row>
    <row r="91" s="1" customFormat="1" ht="6.96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="1" customFormat="1" ht="13.65" customHeight="1">
      <c r="B92" s="39"/>
      <c r="C92" s="33" t="s">
        <v>25</v>
      </c>
      <c r="D92" s="40"/>
      <c r="E92" s="40"/>
      <c r="F92" s="28" t="str">
        <f>E19</f>
        <v>PREdistribuce, a.s.</v>
      </c>
      <c r="G92" s="40"/>
      <c r="H92" s="40"/>
      <c r="I92" s="146" t="s">
        <v>33</v>
      </c>
      <c r="J92" s="37" t="str">
        <f>E25</f>
        <v>ELEKTROŠTIKA, s.r.o.</v>
      </c>
      <c r="K92" s="40"/>
      <c r="L92" s="44"/>
    </row>
    <row r="93" s="1" customFormat="1" ht="13.65" customHeight="1">
      <c r="B93" s="39"/>
      <c r="C93" s="33" t="s">
        <v>31</v>
      </c>
      <c r="D93" s="40"/>
      <c r="E93" s="40"/>
      <c r="F93" s="28" t="str">
        <f>IF(E22="","",E22)</f>
        <v>Vyplň údaj</v>
      </c>
      <c r="G93" s="40"/>
      <c r="H93" s="40"/>
      <c r="I93" s="146" t="s">
        <v>38</v>
      </c>
      <c r="J93" s="37" t="str">
        <f>E28</f>
        <v xml:space="preserve"> </v>
      </c>
      <c r="K93" s="40"/>
      <c r="L93" s="44"/>
    </row>
    <row r="94" s="1" customFormat="1" ht="10.32" customHeight="1">
      <c r="B94" s="39"/>
      <c r="C94" s="40"/>
      <c r="D94" s="40"/>
      <c r="E94" s="40"/>
      <c r="F94" s="40"/>
      <c r="G94" s="40"/>
      <c r="H94" s="40"/>
      <c r="I94" s="144"/>
      <c r="J94" s="40"/>
      <c r="K94" s="40"/>
      <c r="L94" s="44"/>
    </row>
    <row r="95" s="10" customFormat="1" ht="29.28" customHeight="1">
      <c r="B95" s="191"/>
      <c r="C95" s="192" t="s">
        <v>180</v>
      </c>
      <c r="D95" s="193" t="s">
        <v>61</v>
      </c>
      <c r="E95" s="193" t="s">
        <v>57</v>
      </c>
      <c r="F95" s="193" t="s">
        <v>58</v>
      </c>
      <c r="G95" s="193" t="s">
        <v>181</v>
      </c>
      <c r="H95" s="193" t="s">
        <v>182</v>
      </c>
      <c r="I95" s="194" t="s">
        <v>183</v>
      </c>
      <c r="J95" s="193" t="s">
        <v>172</v>
      </c>
      <c r="K95" s="195" t="s">
        <v>184</v>
      </c>
      <c r="L95" s="196"/>
      <c r="M95" s="88" t="s">
        <v>19</v>
      </c>
      <c r="N95" s="89" t="s">
        <v>46</v>
      </c>
      <c r="O95" s="89" t="s">
        <v>185</v>
      </c>
      <c r="P95" s="89" t="s">
        <v>186</v>
      </c>
      <c r="Q95" s="89" t="s">
        <v>187</v>
      </c>
      <c r="R95" s="89" t="s">
        <v>188</v>
      </c>
      <c r="S95" s="89" t="s">
        <v>189</v>
      </c>
      <c r="T95" s="90" t="s">
        <v>190</v>
      </c>
    </row>
    <row r="96" s="1" customFormat="1" ht="22.8" customHeight="1">
      <c r="B96" s="39"/>
      <c r="C96" s="95" t="s">
        <v>191</v>
      </c>
      <c r="D96" s="40"/>
      <c r="E96" s="40"/>
      <c r="F96" s="40"/>
      <c r="G96" s="40"/>
      <c r="H96" s="40"/>
      <c r="I96" s="144"/>
      <c r="J96" s="197">
        <f>BK96</f>
        <v>0</v>
      </c>
      <c r="K96" s="40"/>
      <c r="L96" s="44"/>
      <c r="M96" s="91"/>
      <c r="N96" s="92"/>
      <c r="O96" s="92"/>
      <c r="P96" s="198">
        <f>P97</f>
        <v>0</v>
      </c>
      <c r="Q96" s="92"/>
      <c r="R96" s="198">
        <f>R97</f>
        <v>0.154</v>
      </c>
      <c r="S96" s="92"/>
      <c r="T96" s="199">
        <f>T97</f>
        <v>1.266</v>
      </c>
      <c r="AT96" s="18" t="s">
        <v>75</v>
      </c>
      <c r="AU96" s="18" t="s">
        <v>173</v>
      </c>
      <c r="BK96" s="200">
        <f>BK97</f>
        <v>0</v>
      </c>
    </row>
    <row r="97" s="11" customFormat="1" ht="25.92" customHeight="1">
      <c r="B97" s="201"/>
      <c r="C97" s="202"/>
      <c r="D97" s="203" t="s">
        <v>75</v>
      </c>
      <c r="E97" s="204" t="s">
        <v>497</v>
      </c>
      <c r="F97" s="204" t="s">
        <v>2709</v>
      </c>
      <c r="G97" s="202"/>
      <c r="H97" s="202"/>
      <c r="I97" s="205"/>
      <c r="J97" s="206">
        <f>BK97</f>
        <v>0</v>
      </c>
      <c r="K97" s="202"/>
      <c r="L97" s="207"/>
      <c r="M97" s="208"/>
      <c r="N97" s="209"/>
      <c r="O97" s="209"/>
      <c r="P97" s="210">
        <f>P98+P131</f>
        <v>0</v>
      </c>
      <c r="Q97" s="209"/>
      <c r="R97" s="210">
        <f>R98+R131</f>
        <v>0.154</v>
      </c>
      <c r="S97" s="209"/>
      <c r="T97" s="211">
        <f>T98+T131</f>
        <v>1.266</v>
      </c>
      <c r="AR97" s="212" t="s">
        <v>121</v>
      </c>
      <c r="AT97" s="213" t="s">
        <v>75</v>
      </c>
      <c r="AU97" s="213" t="s">
        <v>76</v>
      </c>
      <c r="AY97" s="212" t="s">
        <v>195</v>
      </c>
      <c r="BK97" s="214">
        <f>BK98+BK131</f>
        <v>0</v>
      </c>
    </row>
    <row r="98" s="11" customFormat="1" ht="22.8" customHeight="1">
      <c r="B98" s="201"/>
      <c r="C98" s="202"/>
      <c r="D98" s="203" t="s">
        <v>75</v>
      </c>
      <c r="E98" s="215" t="s">
        <v>2762</v>
      </c>
      <c r="F98" s="215" t="s">
        <v>2763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SUM(P99:P130)</f>
        <v>0</v>
      </c>
      <c r="Q98" s="209"/>
      <c r="R98" s="210">
        <f>SUM(R99:R130)</f>
        <v>0</v>
      </c>
      <c r="S98" s="209"/>
      <c r="T98" s="211">
        <f>SUM(T99:T130)</f>
        <v>0</v>
      </c>
      <c r="AR98" s="212" t="s">
        <v>121</v>
      </c>
      <c r="AT98" s="213" t="s">
        <v>75</v>
      </c>
      <c r="AU98" s="213" t="s">
        <v>84</v>
      </c>
      <c r="AY98" s="212" t="s">
        <v>195</v>
      </c>
      <c r="BK98" s="214">
        <f>SUM(BK99:BK130)</f>
        <v>0</v>
      </c>
    </row>
    <row r="99" s="1" customFormat="1" ht="16.5" customHeight="1">
      <c r="B99" s="39"/>
      <c r="C99" s="217" t="s">
        <v>84</v>
      </c>
      <c r="D99" s="217" t="s">
        <v>198</v>
      </c>
      <c r="E99" s="218" t="s">
        <v>2985</v>
      </c>
      <c r="F99" s="219" t="s">
        <v>2986</v>
      </c>
      <c r="G99" s="220" t="s">
        <v>312</v>
      </c>
      <c r="H99" s="221">
        <v>73</v>
      </c>
      <c r="I99" s="222"/>
      <c r="J99" s="223">
        <f>ROUND(I99*H99,2)</f>
        <v>0</v>
      </c>
      <c r="K99" s="219" t="s">
        <v>2715</v>
      </c>
      <c r="L99" s="44"/>
      <c r="M99" s="224" t="s">
        <v>19</v>
      </c>
      <c r="N99" s="225" t="s">
        <v>47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780</v>
      </c>
      <c r="AT99" s="18" t="s">
        <v>198</v>
      </c>
      <c r="AU99" s="18" t="s">
        <v>86</v>
      </c>
      <c r="AY99" s="18" t="s">
        <v>195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84</v>
      </c>
      <c r="BK99" s="228">
        <f>ROUND(I99*H99,2)</f>
        <v>0</v>
      </c>
      <c r="BL99" s="18" t="s">
        <v>780</v>
      </c>
      <c r="BM99" s="18" t="s">
        <v>3053</v>
      </c>
    </row>
    <row r="100" s="1" customFormat="1">
      <c r="B100" s="39"/>
      <c r="C100" s="40"/>
      <c r="D100" s="229" t="s">
        <v>204</v>
      </c>
      <c r="E100" s="40"/>
      <c r="F100" s="230" t="s">
        <v>2988</v>
      </c>
      <c r="G100" s="40"/>
      <c r="H100" s="40"/>
      <c r="I100" s="144"/>
      <c r="J100" s="40"/>
      <c r="K100" s="40"/>
      <c r="L100" s="44"/>
      <c r="M100" s="231"/>
      <c r="N100" s="80"/>
      <c r="O100" s="80"/>
      <c r="P100" s="80"/>
      <c r="Q100" s="80"/>
      <c r="R100" s="80"/>
      <c r="S100" s="80"/>
      <c r="T100" s="81"/>
      <c r="AT100" s="18" t="s">
        <v>204</v>
      </c>
      <c r="AU100" s="18" t="s">
        <v>86</v>
      </c>
    </row>
    <row r="101" s="1" customFormat="1" ht="16.5" customHeight="1">
      <c r="B101" s="39"/>
      <c r="C101" s="270" t="s">
        <v>86</v>
      </c>
      <c r="D101" s="270" t="s">
        <v>497</v>
      </c>
      <c r="E101" s="271" t="s">
        <v>2989</v>
      </c>
      <c r="F101" s="272" t="s">
        <v>2990</v>
      </c>
      <c r="G101" s="273" t="s">
        <v>312</v>
      </c>
      <c r="H101" s="274">
        <v>73</v>
      </c>
      <c r="I101" s="275"/>
      <c r="J101" s="276">
        <f>ROUND(I101*H101,2)</f>
        <v>0</v>
      </c>
      <c r="K101" s="272" t="s">
        <v>2715</v>
      </c>
      <c r="L101" s="277"/>
      <c r="M101" s="278" t="s">
        <v>19</v>
      </c>
      <c r="N101" s="279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2716</v>
      </c>
      <c r="AT101" s="18" t="s">
        <v>497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2716</v>
      </c>
      <c r="BM101" s="18" t="s">
        <v>3054</v>
      </c>
    </row>
    <row r="102" s="1" customFormat="1">
      <c r="B102" s="39"/>
      <c r="C102" s="40"/>
      <c r="D102" s="229" t="s">
        <v>204</v>
      </c>
      <c r="E102" s="40"/>
      <c r="F102" s="230" t="s">
        <v>2990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" customFormat="1" ht="16.5" customHeight="1">
      <c r="B103" s="39"/>
      <c r="C103" s="217" t="s">
        <v>121</v>
      </c>
      <c r="D103" s="217" t="s">
        <v>198</v>
      </c>
      <c r="E103" s="218" t="s">
        <v>2992</v>
      </c>
      <c r="F103" s="219" t="s">
        <v>2993</v>
      </c>
      <c r="G103" s="220" t="s">
        <v>223</v>
      </c>
      <c r="H103" s="221">
        <v>2</v>
      </c>
      <c r="I103" s="222"/>
      <c r="J103" s="223">
        <f>ROUND(I103*H103,2)</f>
        <v>0</v>
      </c>
      <c r="K103" s="219" t="s">
        <v>2715</v>
      </c>
      <c r="L103" s="44"/>
      <c r="M103" s="224" t="s">
        <v>19</v>
      </c>
      <c r="N103" s="225" t="s">
        <v>47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780</v>
      </c>
      <c r="AT103" s="18" t="s">
        <v>198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780</v>
      </c>
      <c r="BM103" s="18" t="s">
        <v>3055</v>
      </c>
    </row>
    <row r="104" s="1" customFormat="1">
      <c r="B104" s="39"/>
      <c r="C104" s="40"/>
      <c r="D104" s="229" t="s">
        <v>204</v>
      </c>
      <c r="E104" s="40"/>
      <c r="F104" s="230" t="s">
        <v>2995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" customFormat="1" ht="16.5" customHeight="1">
      <c r="B105" s="39"/>
      <c r="C105" s="270" t="s">
        <v>213</v>
      </c>
      <c r="D105" s="270" t="s">
        <v>497</v>
      </c>
      <c r="E105" s="271" t="s">
        <v>2996</v>
      </c>
      <c r="F105" s="272" t="s">
        <v>2997</v>
      </c>
      <c r="G105" s="273" t="s">
        <v>2248</v>
      </c>
      <c r="H105" s="274">
        <v>2</v>
      </c>
      <c r="I105" s="275"/>
      <c r="J105" s="276">
        <f>ROUND(I105*H105,2)</f>
        <v>0</v>
      </c>
      <c r="K105" s="272" t="s">
        <v>19</v>
      </c>
      <c r="L105" s="277"/>
      <c r="M105" s="278" t="s">
        <v>19</v>
      </c>
      <c r="N105" s="279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2998</v>
      </c>
      <c r="AT105" s="18" t="s">
        <v>497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780</v>
      </c>
      <c r="BM105" s="18" t="s">
        <v>3056</v>
      </c>
    </row>
    <row r="106" s="1" customFormat="1">
      <c r="B106" s="39"/>
      <c r="C106" s="40"/>
      <c r="D106" s="229" t="s">
        <v>204</v>
      </c>
      <c r="E106" s="40"/>
      <c r="F106" s="230" t="s">
        <v>3000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" customFormat="1" ht="16.5" customHeight="1">
      <c r="B107" s="39"/>
      <c r="C107" s="217" t="s">
        <v>194</v>
      </c>
      <c r="D107" s="217" t="s">
        <v>198</v>
      </c>
      <c r="E107" s="218" t="s">
        <v>3001</v>
      </c>
      <c r="F107" s="219" t="s">
        <v>3002</v>
      </c>
      <c r="G107" s="220" t="s">
        <v>223</v>
      </c>
      <c r="H107" s="221">
        <v>4</v>
      </c>
      <c r="I107" s="222"/>
      <c r="J107" s="223">
        <f>ROUND(I107*H107,2)</f>
        <v>0</v>
      </c>
      <c r="K107" s="219" t="s">
        <v>2715</v>
      </c>
      <c r="L107" s="44"/>
      <c r="M107" s="224" t="s">
        <v>19</v>
      </c>
      <c r="N107" s="225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780</v>
      </c>
      <c r="AT107" s="18" t="s">
        <v>198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780</v>
      </c>
      <c r="BM107" s="18" t="s">
        <v>3057</v>
      </c>
    </row>
    <row r="108" s="1" customFormat="1">
      <c r="B108" s="39"/>
      <c r="C108" s="40"/>
      <c r="D108" s="229" t="s">
        <v>204</v>
      </c>
      <c r="E108" s="40"/>
      <c r="F108" s="230" t="s">
        <v>3004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" customFormat="1" ht="16.5" customHeight="1">
      <c r="B109" s="39"/>
      <c r="C109" s="270" t="s">
        <v>220</v>
      </c>
      <c r="D109" s="270" t="s">
        <v>497</v>
      </c>
      <c r="E109" s="271" t="s">
        <v>3005</v>
      </c>
      <c r="F109" s="272" t="s">
        <v>3006</v>
      </c>
      <c r="G109" s="273" t="s">
        <v>2248</v>
      </c>
      <c r="H109" s="274">
        <v>4</v>
      </c>
      <c r="I109" s="275"/>
      <c r="J109" s="276">
        <f>ROUND(I109*H109,2)</f>
        <v>0</v>
      </c>
      <c r="K109" s="272" t="s">
        <v>19</v>
      </c>
      <c r="L109" s="277"/>
      <c r="M109" s="278" t="s">
        <v>19</v>
      </c>
      <c r="N109" s="279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2998</v>
      </c>
      <c r="AT109" s="18" t="s">
        <v>497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780</v>
      </c>
      <c r="BM109" s="18" t="s">
        <v>3058</v>
      </c>
    </row>
    <row r="110" s="1" customFormat="1">
      <c r="B110" s="39"/>
      <c r="C110" s="40"/>
      <c r="D110" s="229" t="s">
        <v>204</v>
      </c>
      <c r="E110" s="40"/>
      <c r="F110" s="230" t="s">
        <v>3006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" customFormat="1" ht="16.5" customHeight="1">
      <c r="B111" s="39"/>
      <c r="C111" s="217" t="s">
        <v>225</v>
      </c>
      <c r="D111" s="217" t="s">
        <v>198</v>
      </c>
      <c r="E111" s="218" t="s">
        <v>3008</v>
      </c>
      <c r="F111" s="219" t="s">
        <v>3009</v>
      </c>
      <c r="G111" s="220" t="s">
        <v>3010</v>
      </c>
      <c r="H111" s="221">
        <v>19</v>
      </c>
      <c r="I111" s="222"/>
      <c r="J111" s="223">
        <f>ROUND(I111*H111,2)</f>
        <v>0</v>
      </c>
      <c r="K111" s="219" t="s">
        <v>2715</v>
      </c>
      <c r="L111" s="44"/>
      <c r="M111" s="224" t="s">
        <v>19</v>
      </c>
      <c r="N111" s="225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780</v>
      </c>
      <c r="AT111" s="18" t="s">
        <v>198</v>
      </c>
      <c r="AU111" s="18" t="s">
        <v>86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780</v>
      </c>
      <c r="BM111" s="18" t="s">
        <v>3059</v>
      </c>
    </row>
    <row r="112" s="1" customFormat="1">
      <c r="B112" s="39"/>
      <c r="C112" s="40"/>
      <c r="D112" s="229" t="s">
        <v>204</v>
      </c>
      <c r="E112" s="40"/>
      <c r="F112" s="230" t="s">
        <v>3012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86</v>
      </c>
    </row>
    <row r="113" s="1" customFormat="1" ht="16.5" customHeight="1">
      <c r="B113" s="39"/>
      <c r="C113" s="217" t="s">
        <v>229</v>
      </c>
      <c r="D113" s="217" t="s">
        <v>198</v>
      </c>
      <c r="E113" s="218" t="s">
        <v>3013</v>
      </c>
      <c r="F113" s="219" t="s">
        <v>3014</v>
      </c>
      <c r="G113" s="220" t="s">
        <v>3010</v>
      </c>
      <c r="H113" s="221">
        <v>19</v>
      </c>
      <c r="I113" s="222"/>
      <c r="J113" s="223">
        <f>ROUND(I113*H113,2)</f>
        <v>0</v>
      </c>
      <c r="K113" s="219" t="s">
        <v>2715</v>
      </c>
      <c r="L113" s="44"/>
      <c r="M113" s="224" t="s">
        <v>19</v>
      </c>
      <c r="N113" s="225" t="s">
        <v>47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780</v>
      </c>
      <c r="AT113" s="18" t="s">
        <v>198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780</v>
      </c>
      <c r="BM113" s="18" t="s">
        <v>3060</v>
      </c>
    </row>
    <row r="114" s="1" customFormat="1">
      <c r="B114" s="39"/>
      <c r="C114" s="40"/>
      <c r="D114" s="229" t="s">
        <v>204</v>
      </c>
      <c r="E114" s="40"/>
      <c r="F114" s="230" t="s">
        <v>3016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" customFormat="1" ht="16.5" customHeight="1">
      <c r="B115" s="39"/>
      <c r="C115" s="217" t="s">
        <v>235</v>
      </c>
      <c r="D115" s="217" t="s">
        <v>198</v>
      </c>
      <c r="E115" s="218" t="s">
        <v>3017</v>
      </c>
      <c r="F115" s="219" t="s">
        <v>3018</v>
      </c>
      <c r="G115" s="220" t="s">
        <v>223</v>
      </c>
      <c r="H115" s="221">
        <v>2</v>
      </c>
      <c r="I115" s="222"/>
      <c r="J115" s="223">
        <f>ROUND(I115*H115,2)</f>
        <v>0</v>
      </c>
      <c r="K115" s="219" t="s">
        <v>2715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780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780</v>
      </c>
      <c r="BM115" s="18" t="s">
        <v>3061</v>
      </c>
    </row>
    <row r="116" s="1" customFormat="1">
      <c r="B116" s="39"/>
      <c r="C116" s="40"/>
      <c r="D116" s="229" t="s">
        <v>204</v>
      </c>
      <c r="E116" s="40"/>
      <c r="F116" s="230" t="s">
        <v>3020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" customFormat="1" ht="16.5" customHeight="1">
      <c r="B117" s="39"/>
      <c r="C117" s="217" t="s">
        <v>239</v>
      </c>
      <c r="D117" s="217" t="s">
        <v>198</v>
      </c>
      <c r="E117" s="218" t="s">
        <v>3021</v>
      </c>
      <c r="F117" s="219" t="s">
        <v>3022</v>
      </c>
      <c r="G117" s="220" t="s">
        <v>223</v>
      </c>
      <c r="H117" s="221">
        <v>2</v>
      </c>
      <c r="I117" s="222"/>
      <c r="J117" s="223">
        <f>ROUND(I117*H117,2)</f>
        <v>0</v>
      </c>
      <c r="K117" s="219" t="s">
        <v>2715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780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780</v>
      </c>
      <c r="BM117" s="18" t="s">
        <v>3062</v>
      </c>
    </row>
    <row r="118" s="1" customFormat="1">
      <c r="B118" s="39"/>
      <c r="C118" s="40"/>
      <c r="D118" s="229" t="s">
        <v>204</v>
      </c>
      <c r="E118" s="40"/>
      <c r="F118" s="230" t="s">
        <v>3024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" customFormat="1" ht="16.5" customHeight="1">
      <c r="B119" s="39"/>
      <c r="C119" s="217" t="s">
        <v>243</v>
      </c>
      <c r="D119" s="217" t="s">
        <v>198</v>
      </c>
      <c r="E119" s="218" t="s">
        <v>3025</v>
      </c>
      <c r="F119" s="219" t="s">
        <v>3026</v>
      </c>
      <c r="G119" s="220" t="s">
        <v>312</v>
      </c>
      <c r="H119" s="221">
        <v>4</v>
      </c>
      <c r="I119" s="222"/>
      <c r="J119" s="223">
        <f>ROUND(I119*H119,2)</f>
        <v>0</v>
      </c>
      <c r="K119" s="219" t="s">
        <v>2715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780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780</v>
      </c>
      <c r="BM119" s="18" t="s">
        <v>3063</v>
      </c>
    </row>
    <row r="120" s="1" customFormat="1">
      <c r="B120" s="39"/>
      <c r="C120" s="40"/>
      <c r="D120" s="229" t="s">
        <v>204</v>
      </c>
      <c r="E120" s="40"/>
      <c r="F120" s="230" t="s">
        <v>3028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" customFormat="1" ht="16.5" customHeight="1">
      <c r="B121" s="39"/>
      <c r="C121" s="217" t="s">
        <v>249</v>
      </c>
      <c r="D121" s="217" t="s">
        <v>198</v>
      </c>
      <c r="E121" s="218" t="s">
        <v>3029</v>
      </c>
      <c r="F121" s="219" t="s">
        <v>3030</v>
      </c>
      <c r="G121" s="220" t="s">
        <v>312</v>
      </c>
      <c r="H121" s="221">
        <v>73</v>
      </c>
      <c r="I121" s="222"/>
      <c r="J121" s="223">
        <f>ROUND(I121*H121,2)</f>
        <v>0</v>
      </c>
      <c r="K121" s="219" t="s">
        <v>2715</v>
      </c>
      <c r="L121" s="44"/>
      <c r="M121" s="224" t="s">
        <v>19</v>
      </c>
      <c r="N121" s="225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780</v>
      </c>
      <c r="AT121" s="18" t="s">
        <v>198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780</v>
      </c>
      <c r="BM121" s="18" t="s">
        <v>3064</v>
      </c>
    </row>
    <row r="122" s="1" customFormat="1">
      <c r="B122" s="39"/>
      <c r="C122" s="40"/>
      <c r="D122" s="229" t="s">
        <v>204</v>
      </c>
      <c r="E122" s="40"/>
      <c r="F122" s="230" t="s">
        <v>3032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" customFormat="1" ht="16.5" customHeight="1">
      <c r="B123" s="39"/>
      <c r="C123" s="217" t="s">
        <v>253</v>
      </c>
      <c r="D123" s="217" t="s">
        <v>198</v>
      </c>
      <c r="E123" s="218" t="s">
        <v>3033</v>
      </c>
      <c r="F123" s="219" t="s">
        <v>3034</v>
      </c>
      <c r="G123" s="220" t="s">
        <v>223</v>
      </c>
      <c r="H123" s="221">
        <v>2</v>
      </c>
      <c r="I123" s="222"/>
      <c r="J123" s="223">
        <f>ROUND(I123*H123,2)</f>
        <v>0</v>
      </c>
      <c r="K123" s="219" t="s">
        <v>2715</v>
      </c>
      <c r="L123" s="44"/>
      <c r="M123" s="224" t="s">
        <v>19</v>
      </c>
      <c r="N123" s="225" t="s">
        <v>47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780</v>
      </c>
      <c r="AT123" s="18" t="s">
        <v>198</v>
      </c>
      <c r="AU123" s="18" t="s">
        <v>86</v>
      </c>
      <c r="AY123" s="18" t="s">
        <v>195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84</v>
      </c>
      <c r="BK123" s="228">
        <f>ROUND(I123*H123,2)</f>
        <v>0</v>
      </c>
      <c r="BL123" s="18" t="s">
        <v>780</v>
      </c>
      <c r="BM123" s="18" t="s">
        <v>3065</v>
      </c>
    </row>
    <row r="124" s="1" customFormat="1">
      <c r="B124" s="39"/>
      <c r="C124" s="40"/>
      <c r="D124" s="229" t="s">
        <v>204</v>
      </c>
      <c r="E124" s="40"/>
      <c r="F124" s="230" t="s">
        <v>3036</v>
      </c>
      <c r="G124" s="40"/>
      <c r="H124" s="40"/>
      <c r="I124" s="144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204</v>
      </c>
      <c r="AU124" s="18" t="s">
        <v>86</v>
      </c>
    </row>
    <row r="125" s="1" customFormat="1" ht="16.5" customHeight="1">
      <c r="B125" s="39"/>
      <c r="C125" s="217" t="s">
        <v>257</v>
      </c>
      <c r="D125" s="217" t="s">
        <v>198</v>
      </c>
      <c r="E125" s="218" t="s">
        <v>3037</v>
      </c>
      <c r="F125" s="219" t="s">
        <v>3038</v>
      </c>
      <c r="G125" s="220" t="s">
        <v>223</v>
      </c>
      <c r="H125" s="221">
        <v>2</v>
      </c>
      <c r="I125" s="222"/>
      <c r="J125" s="223">
        <f>ROUND(I125*H125,2)</f>
        <v>0</v>
      </c>
      <c r="K125" s="219" t="s">
        <v>2715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780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780</v>
      </c>
      <c r="BM125" s="18" t="s">
        <v>3066</v>
      </c>
    </row>
    <row r="126" s="1" customFormat="1">
      <c r="B126" s="39"/>
      <c r="C126" s="40"/>
      <c r="D126" s="229" t="s">
        <v>204</v>
      </c>
      <c r="E126" s="40"/>
      <c r="F126" s="230" t="s">
        <v>3040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" customFormat="1" ht="16.5" customHeight="1">
      <c r="B127" s="39"/>
      <c r="C127" s="217" t="s">
        <v>8</v>
      </c>
      <c r="D127" s="217" t="s">
        <v>198</v>
      </c>
      <c r="E127" s="218" t="s">
        <v>3041</v>
      </c>
      <c r="F127" s="219" t="s">
        <v>3042</v>
      </c>
      <c r="G127" s="220" t="s">
        <v>3043</v>
      </c>
      <c r="H127" s="221">
        <v>1</v>
      </c>
      <c r="I127" s="222"/>
      <c r="J127" s="223">
        <f>ROUND(I127*H127,2)</f>
        <v>0</v>
      </c>
      <c r="K127" s="219" t="s">
        <v>2715</v>
      </c>
      <c r="L127" s="44"/>
      <c r="M127" s="224" t="s">
        <v>19</v>
      </c>
      <c r="N127" s="225" t="s">
        <v>47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780</v>
      </c>
      <c r="AT127" s="18" t="s">
        <v>198</v>
      </c>
      <c r="AU127" s="18" t="s">
        <v>86</v>
      </c>
      <c r="AY127" s="18" t="s">
        <v>195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84</v>
      </c>
      <c r="BK127" s="228">
        <f>ROUND(I127*H127,2)</f>
        <v>0</v>
      </c>
      <c r="BL127" s="18" t="s">
        <v>780</v>
      </c>
      <c r="BM127" s="18" t="s">
        <v>3067</v>
      </c>
    </row>
    <row r="128" s="1" customFormat="1">
      <c r="B128" s="39"/>
      <c r="C128" s="40"/>
      <c r="D128" s="229" t="s">
        <v>204</v>
      </c>
      <c r="E128" s="40"/>
      <c r="F128" s="230" t="s">
        <v>3045</v>
      </c>
      <c r="G128" s="40"/>
      <c r="H128" s="40"/>
      <c r="I128" s="144"/>
      <c r="J128" s="40"/>
      <c r="K128" s="40"/>
      <c r="L128" s="44"/>
      <c r="M128" s="231"/>
      <c r="N128" s="80"/>
      <c r="O128" s="80"/>
      <c r="P128" s="80"/>
      <c r="Q128" s="80"/>
      <c r="R128" s="80"/>
      <c r="S128" s="80"/>
      <c r="T128" s="81"/>
      <c r="AT128" s="18" t="s">
        <v>204</v>
      </c>
      <c r="AU128" s="18" t="s">
        <v>86</v>
      </c>
    </row>
    <row r="129" s="1" customFormat="1" ht="16.5" customHeight="1">
      <c r="B129" s="39"/>
      <c r="C129" s="217" t="s">
        <v>267</v>
      </c>
      <c r="D129" s="217" t="s">
        <v>198</v>
      </c>
      <c r="E129" s="218" t="s">
        <v>3046</v>
      </c>
      <c r="F129" s="219" t="s">
        <v>3047</v>
      </c>
      <c r="G129" s="220" t="s">
        <v>3043</v>
      </c>
      <c r="H129" s="221">
        <v>1</v>
      </c>
      <c r="I129" s="222"/>
      <c r="J129" s="223">
        <f>ROUND(I129*H129,2)</f>
        <v>0</v>
      </c>
      <c r="K129" s="219" t="s">
        <v>2715</v>
      </c>
      <c r="L129" s="44"/>
      <c r="M129" s="224" t="s">
        <v>19</v>
      </c>
      <c r="N129" s="225" t="s">
        <v>47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780</v>
      </c>
      <c r="AT129" s="18" t="s">
        <v>198</v>
      </c>
      <c r="AU129" s="18" t="s">
        <v>86</v>
      </c>
      <c r="AY129" s="18" t="s">
        <v>195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84</v>
      </c>
      <c r="BK129" s="228">
        <f>ROUND(I129*H129,2)</f>
        <v>0</v>
      </c>
      <c r="BL129" s="18" t="s">
        <v>780</v>
      </c>
      <c r="BM129" s="18" t="s">
        <v>3068</v>
      </c>
    </row>
    <row r="130" s="1" customFormat="1">
      <c r="B130" s="39"/>
      <c r="C130" s="40"/>
      <c r="D130" s="229" t="s">
        <v>204</v>
      </c>
      <c r="E130" s="40"/>
      <c r="F130" s="230" t="s">
        <v>3049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204</v>
      </c>
      <c r="AU130" s="18" t="s">
        <v>86</v>
      </c>
    </row>
    <row r="131" s="11" customFormat="1" ht="22.8" customHeight="1">
      <c r="B131" s="201"/>
      <c r="C131" s="202"/>
      <c r="D131" s="203" t="s">
        <v>75</v>
      </c>
      <c r="E131" s="215" t="s">
        <v>2771</v>
      </c>
      <c r="F131" s="215" t="s">
        <v>2772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P132+P139</f>
        <v>0</v>
      </c>
      <c r="Q131" s="209"/>
      <c r="R131" s="210">
        <f>R132+R139</f>
        <v>0.154</v>
      </c>
      <c r="S131" s="209"/>
      <c r="T131" s="211">
        <f>T132+T139</f>
        <v>1.266</v>
      </c>
      <c r="AR131" s="212" t="s">
        <v>121</v>
      </c>
      <c r="AT131" s="213" t="s">
        <v>75</v>
      </c>
      <c r="AU131" s="213" t="s">
        <v>84</v>
      </c>
      <c r="AY131" s="212" t="s">
        <v>195</v>
      </c>
      <c r="BK131" s="214">
        <f>BK132+BK139</f>
        <v>0</v>
      </c>
    </row>
    <row r="132" s="11" customFormat="1" ht="20.88" customHeight="1">
      <c r="B132" s="201"/>
      <c r="C132" s="202"/>
      <c r="D132" s="203" t="s">
        <v>75</v>
      </c>
      <c r="E132" s="215" t="s">
        <v>2810</v>
      </c>
      <c r="F132" s="215" t="s">
        <v>2811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SUM(P133:P138)</f>
        <v>0</v>
      </c>
      <c r="Q132" s="209"/>
      <c r="R132" s="210">
        <f>SUM(R133:R138)</f>
        <v>0.154</v>
      </c>
      <c r="S132" s="209"/>
      <c r="T132" s="211">
        <f>SUM(T133:T138)</f>
        <v>1.266</v>
      </c>
      <c r="AR132" s="212" t="s">
        <v>121</v>
      </c>
      <c r="AT132" s="213" t="s">
        <v>75</v>
      </c>
      <c r="AU132" s="213" t="s">
        <v>86</v>
      </c>
      <c r="AY132" s="212" t="s">
        <v>195</v>
      </c>
      <c r="BK132" s="214">
        <f>SUM(BK133:BK138)</f>
        <v>0</v>
      </c>
    </row>
    <row r="133" s="1" customFormat="1" ht="16.5" customHeight="1">
      <c r="B133" s="39"/>
      <c r="C133" s="217" t="s">
        <v>366</v>
      </c>
      <c r="D133" s="217" t="s">
        <v>198</v>
      </c>
      <c r="E133" s="218" t="s">
        <v>2890</v>
      </c>
      <c r="F133" s="219" t="s">
        <v>2891</v>
      </c>
      <c r="G133" s="220" t="s">
        <v>312</v>
      </c>
      <c r="H133" s="221">
        <v>27</v>
      </c>
      <c r="I133" s="222"/>
      <c r="J133" s="223">
        <f>ROUND(I133*H133,2)</f>
        <v>0</v>
      </c>
      <c r="K133" s="219" t="s">
        <v>2715</v>
      </c>
      <c r="L133" s="44"/>
      <c r="M133" s="224" t="s">
        <v>19</v>
      </c>
      <c r="N133" s="225" t="s">
        <v>47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0.040000000000000001</v>
      </c>
      <c r="T133" s="227">
        <f>S133*H133</f>
        <v>1.0800000000000001</v>
      </c>
      <c r="AR133" s="18" t="s">
        <v>780</v>
      </c>
      <c r="AT133" s="18" t="s">
        <v>198</v>
      </c>
      <c r="AU133" s="18" t="s">
        <v>121</v>
      </c>
      <c r="AY133" s="18" t="s">
        <v>195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84</v>
      </c>
      <c r="BK133" s="228">
        <f>ROUND(I133*H133,2)</f>
        <v>0</v>
      </c>
      <c r="BL133" s="18" t="s">
        <v>780</v>
      </c>
      <c r="BM133" s="18" t="s">
        <v>3069</v>
      </c>
    </row>
    <row r="134" s="1" customFormat="1">
      <c r="B134" s="39"/>
      <c r="C134" s="40"/>
      <c r="D134" s="229" t="s">
        <v>204</v>
      </c>
      <c r="E134" s="40"/>
      <c r="F134" s="230" t="s">
        <v>2893</v>
      </c>
      <c r="G134" s="40"/>
      <c r="H134" s="40"/>
      <c r="I134" s="144"/>
      <c r="J134" s="40"/>
      <c r="K134" s="40"/>
      <c r="L134" s="44"/>
      <c r="M134" s="231"/>
      <c r="N134" s="80"/>
      <c r="O134" s="80"/>
      <c r="P134" s="80"/>
      <c r="Q134" s="80"/>
      <c r="R134" s="80"/>
      <c r="S134" s="80"/>
      <c r="T134" s="81"/>
      <c r="AT134" s="18" t="s">
        <v>204</v>
      </c>
      <c r="AU134" s="18" t="s">
        <v>121</v>
      </c>
    </row>
    <row r="135" s="1" customFormat="1" ht="16.5" customHeight="1">
      <c r="B135" s="39"/>
      <c r="C135" s="270" t="s">
        <v>373</v>
      </c>
      <c r="D135" s="270" t="s">
        <v>497</v>
      </c>
      <c r="E135" s="271" t="s">
        <v>2894</v>
      </c>
      <c r="F135" s="272" t="s">
        <v>2895</v>
      </c>
      <c r="G135" s="273" t="s">
        <v>312</v>
      </c>
      <c r="H135" s="274">
        <v>27</v>
      </c>
      <c r="I135" s="275"/>
      <c r="J135" s="276">
        <f>ROUND(I135*H135,2)</f>
        <v>0</v>
      </c>
      <c r="K135" s="272" t="s">
        <v>2715</v>
      </c>
      <c r="L135" s="277"/>
      <c r="M135" s="278" t="s">
        <v>19</v>
      </c>
      <c r="N135" s="279" t="s">
        <v>47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18" t="s">
        <v>2716</v>
      </c>
      <c r="AT135" s="18" t="s">
        <v>497</v>
      </c>
      <c r="AU135" s="18" t="s">
        <v>121</v>
      </c>
      <c r="AY135" s="18" t="s">
        <v>195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84</v>
      </c>
      <c r="BK135" s="228">
        <f>ROUND(I135*H135,2)</f>
        <v>0</v>
      </c>
      <c r="BL135" s="18" t="s">
        <v>2716</v>
      </c>
      <c r="BM135" s="18" t="s">
        <v>3070</v>
      </c>
    </row>
    <row r="136" s="1" customFormat="1">
      <c r="B136" s="39"/>
      <c r="C136" s="40"/>
      <c r="D136" s="229" t="s">
        <v>204</v>
      </c>
      <c r="E136" s="40"/>
      <c r="F136" s="230" t="s">
        <v>2895</v>
      </c>
      <c r="G136" s="40"/>
      <c r="H136" s="40"/>
      <c r="I136" s="144"/>
      <c r="J136" s="40"/>
      <c r="K136" s="40"/>
      <c r="L136" s="44"/>
      <c r="M136" s="231"/>
      <c r="N136" s="80"/>
      <c r="O136" s="80"/>
      <c r="P136" s="80"/>
      <c r="Q136" s="80"/>
      <c r="R136" s="80"/>
      <c r="S136" s="80"/>
      <c r="T136" s="81"/>
      <c r="AT136" s="18" t="s">
        <v>204</v>
      </c>
      <c r="AU136" s="18" t="s">
        <v>121</v>
      </c>
    </row>
    <row r="137" s="1" customFormat="1" ht="16.5" customHeight="1">
      <c r="B137" s="39"/>
      <c r="C137" s="217" t="s">
        <v>381</v>
      </c>
      <c r="D137" s="217" t="s">
        <v>198</v>
      </c>
      <c r="E137" s="218" t="s">
        <v>2828</v>
      </c>
      <c r="F137" s="219" t="s">
        <v>2829</v>
      </c>
      <c r="G137" s="220" t="s">
        <v>223</v>
      </c>
      <c r="H137" s="221">
        <v>1</v>
      </c>
      <c r="I137" s="222"/>
      <c r="J137" s="223">
        <f>ROUND(I137*H137,2)</f>
        <v>0</v>
      </c>
      <c r="K137" s="219" t="s">
        <v>2715</v>
      </c>
      <c r="L137" s="44"/>
      <c r="M137" s="224" t="s">
        <v>19</v>
      </c>
      <c r="N137" s="225" t="s">
        <v>47</v>
      </c>
      <c r="O137" s="80"/>
      <c r="P137" s="226">
        <f>O137*H137</f>
        <v>0</v>
      </c>
      <c r="Q137" s="226">
        <v>0.154</v>
      </c>
      <c r="R137" s="226">
        <f>Q137*H137</f>
        <v>0.154</v>
      </c>
      <c r="S137" s="226">
        <v>0.186</v>
      </c>
      <c r="T137" s="227">
        <f>S137*H137</f>
        <v>0.186</v>
      </c>
      <c r="AR137" s="18" t="s">
        <v>780</v>
      </c>
      <c r="AT137" s="18" t="s">
        <v>198</v>
      </c>
      <c r="AU137" s="18" t="s">
        <v>121</v>
      </c>
      <c r="AY137" s="18" t="s">
        <v>195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84</v>
      </c>
      <c r="BK137" s="228">
        <f>ROUND(I137*H137,2)</f>
        <v>0</v>
      </c>
      <c r="BL137" s="18" t="s">
        <v>780</v>
      </c>
      <c r="BM137" s="18" t="s">
        <v>3071</v>
      </c>
    </row>
    <row r="138" s="1" customFormat="1">
      <c r="B138" s="39"/>
      <c r="C138" s="40"/>
      <c r="D138" s="229" t="s">
        <v>204</v>
      </c>
      <c r="E138" s="40"/>
      <c r="F138" s="230" t="s">
        <v>2831</v>
      </c>
      <c r="G138" s="40"/>
      <c r="H138" s="40"/>
      <c r="I138" s="144"/>
      <c r="J138" s="40"/>
      <c r="K138" s="40"/>
      <c r="L138" s="44"/>
      <c r="M138" s="231"/>
      <c r="N138" s="80"/>
      <c r="O138" s="80"/>
      <c r="P138" s="80"/>
      <c r="Q138" s="80"/>
      <c r="R138" s="80"/>
      <c r="S138" s="80"/>
      <c r="T138" s="81"/>
      <c r="AT138" s="18" t="s">
        <v>204</v>
      </c>
      <c r="AU138" s="18" t="s">
        <v>121</v>
      </c>
    </row>
    <row r="139" s="11" customFormat="1" ht="20.88" customHeight="1">
      <c r="B139" s="201"/>
      <c r="C139" s="202"/>
      <c r="D139" s="203" t="s">
        <v>75</v>
      </c>
      <c r="E139" s="215" t="s">
        <v>2832</v>
      </c>
      <c r="F139" s="215" t="s">
        <v>2833</v>
      </c>
      <c r="G139" s="202"/>
      <c r="H139" s="202"/>
      <c r="I139" s="205"/>
      <c r="J139" s="216">
        <f>BK139</f>
        <v>0</v>
      </c>
      <c r="K139" s="202"/>
      <c r="L139" s="207"/>
      <c r="M139" s="208"/>
      <c r="N139" s="209"/>
      <c r="O139" s="209"/>
      <c r="P139" s="210">
        <f>SUM(P140:P141)</f>
        <v>0</v>
      </c>
      <c r="Q139" s="209"/>
      <c r="R139" s="210">
        <f>SUM(R140:R141)</f>
        <v>0</v>
      </c>
      <c r="S139" s="209"/>
      <c r="T139" s="211">
        <f>SUM(T140:T141)</f>
        <v>0</v>
      </c>
      <c r="AR139" s="212" t="s">
        <v>121</v>
      </c>
      <c r="AT139" s="213" t="s">
        <v>75</v>
      </c>
      <c r="AU139" s="213" t="s">
        <v>86</v>
      </c>
      <c r="AY139" s="212" t="s">
        <v>195</v>
      </c>
      <c r="BK139" s="214">
        <f>SUM(BK140:BK141)</f>
        <v>0</v>
      </c>
    </row>
    <row r="140" s="1" customFormat="1" ht="16.5" customHeight="1">
      <c r="B140" s="39"/>
      <c r="C140" s="217" t="s">
        <v>387</v>
      </c>
      <c r="D140" s="217" t="s">
        <v>198</v>
      </c>
      <c r="E140" s="218" t="s">
        <v>2839</v>
      </c>
      <c r="F140" s="219" t="s">
        <v>2840</v>
      </c>
      <c r="G140" s="220" t="s">
        <v>223</v>
      </c>
      <c r="H140" s="221">
        <v>1</v>
      </c>
      <c r="I140" s="222"/>
      <c r="J140" s="223">
        <f>ROUND(I140*H140,2)</f>
        <v>0</v>
      </c>
      <c r="K140" s="219" t="s">
        <v>2715</v>
      </c>
      <c r="L140" s="44"/>
      <c r="M140" s="224" t="s">
        <v>19</v>
      </c>
      <c r="N140" s="225" t="s">
        <v>47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780</v>
      </c>
      <c r="AT140" s="18" t="s">
        <v>198</v>
      </c>
      <c r="AU140" s="18" t="s">
        <v>121</v>
      </c>
      <c r="AY140" s="18" t="s">
        <v>195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84</v>
      </c>
      <c r="BK140" s="228">
        <f>ROUND(I140*H140,2)</f>
        <v>0</v>
      </c>
      <c r="BL140" s="18" t="s">
        <v>780</v>
      </c>
      <c r="BM140" s="18" t="s">
        <v>3072</v>
      </c>
    </row>
    <row r="141" s="1" customFormat="1">
      <c r="B141" s="39"/>
      <c r="C141" s="40"/>
      <c r="D141" s="229" t="s">
        <v>204</v>
      </c>
      <c r="E141" s="40"/>
      <c r="F141" s="230" t="s">
        <v>2840</v>
      </c>
      <c r="G141" s="40"/>
      <c r="H141" s="40"/>
      <c r="I141" s="144"/>
      <c r="J141" s="40"/>
      <c r="K141" s="40"/>
      <c r="L141" s="44"/>
      <c r="M141" s="232"/>
      <c r="N141" s="233"/>
      <c r="O141" s="233"/>
      <c r="P141" s="233"/>
      <c r="Q141" s="233"/>
      <c r="R141" s="233"/>
      <c r="S141" s="233"/>
      <c r="T141" s="234"/>
      <c r="AT141" s="18" t="s">
        <v>204</v>
      </c>
      <c r="AU141" s="18" t="s">
        <v>121</v>
      </c>
    </row>
    <row r="142" s="1" customFormat="1" ht="6.96" customHeight="1">
      <c r="B142" s="58"/>
      <c r="C142" s="59"/>
      <c r="D142" s="59"/>
      <c r="E142" s="59"/>
      <c r="F142" s="59"/>
      <c r="G142" s="59"/>
      <c r="H142" s="59"/>
      <c r="I142" s="168"/>
      <c r="J142" s="59"/>
      <c r="K142" s="59"/>
      <c r="L142" s="44"/>
    </row>
  </sheetData>
  <sheetProtection sheet="1" autoFilter="0" formatColumns="0" formatRows="0" objects="1" scenarios="1" spinCount="100000" saltValue="qr13AiofDvCiyo1v0efrg7Jk+DF5UkNwBuXdmPGGTb2houySEhnNduVi1PF8sOKSzTVGYHJtIwW0FVE3HeLKBw==" hashValue="c8ILuYZ4fbQnzORmK/U8YybPmmYujwcjeftb3dCTIGr6A7FasnyCOGmcjjA69Q11aA6CXiXtK50KGxSEYKeyxw==" algorithmName="SHA-512" password="CC35"/>
  <autoFilter ref="C95:K14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85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169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ROUND(J84,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ROUND((SUM(BE84:BE121)),  2)</f>
        <v>0</v>
      </c>
      <c r="I33" s="157">
        <v>0.20999999999999999</v>
      </c>
      <c r="J33" s="156">
        <f>ROUND(((SUM(BE84:BE121))*I33),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ROUND((SUM(BF84:BF121)),  2)</f>
        <v>0</v>
      </c>
      <c r="I34" s="157">
        <v>0.14999999999999999</v>
      </c>
      <c r="J34" s="156">
        <f>ROUND(((SUM(BF84:BF121))*I34),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ROUND((SUM(BG84:BG121)),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ROUND((SUM(BH84:BH121)),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ROUND((SUM(BI84:BI121)),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000 - Vedlejší a ostatní náklady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J84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174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</row>
    <row r="61" s="9" customFormat="1" ht="19.92" customHeight="1">
      <c r="B61" s="185"/>
      <c r="C61" s="122"/>
      <c r="D61" s="186" t="s">
        <v>175</v>
      </c>
      <c r="E61" s="187"/>
      <c r="F61" s="187"/>
      <c r="G61" s="187"/>
      <c r="H61" s="187"/>
      <c r="I61" s="188"/>
      <c r="J61" s="189">
        <f>J86</f>
        <v>0</v>
      </c>
      <c r="K61" s="122"/>
      <c r="L61" s="190"/>
    </row>
    <row r="62" s="9" customFormat="1" ht="19.92" customHeight="1">
      <c r="B62" s="185"/>
      <c r="C62" s="122"/>
      <c r="D62" s="186" t="s">
        <v>176</v>
      </c>
      <c r="E62" s="187"/>
      <c r="F62" s="187"/>
      <c r="G62" s="187"/>
      <c r="H62" s="187"/>
      <c r="I62" s="188"/>
      <c r="J62" s="189">
        <f>J103</f>
        <v>0</v>
      </c>
      <c r="K62" s="122"/>
      <c r="L62" s="190"/>
    </row>
    <row r="63" s="9" customFormat="1" ht="19.92" customHeight="1">
      <c r="B63" s="185"/>
      <c r="C63" s="122"/>
      <c r="D63" s="186" t="s">
        <v>177</v>
      </c>
      <c r="E63" s="187"/>
      <c r="F63" s="187"/>
      <c r="G63" s="187"/>
      <c r="H63" s="187"/>
      <c r="I63" s="188"/>
      <c r="J63" s="189">
        <f>J110</f>
        <v>0</v>
      </c>
      <c r="K63" s="122"/>
      <c r="L63" s="190"/>
    </row>
    <row r="64" s="9" customFormat="1" ht="19.92" customHeight="1">
      <c r="B64" s="185"/>
      <c r="C64" s="122"/>
      <c r="D64" s="186" t="s">
        <v>178</v>
      </c>
      <c r="E64" s="187"/>
      <c r="F64" s="187"/>
      <c r="G64" s="187"/>
      <c r="H64" s="187"/>
      <c r="I64" s="188"/>
      <c r="J64" s="189">
        <f>J119</f>
        <v>0</v>
      </c>
      <c r="K64" s="122"/>
      <c r="L64" s="190"/>
    </row>
    <row r="65" s="1" customFormat="1" ht="21.84" customHeight="1">
      <c r="B65" s="39"/>
      <c r="C65" s="40"/>
      <c r="D65" s="40"/>
      <c r="E65" s="40"/>
      <c r="F65" s="40"/>
      <c r="G65" s="40"/>
      <c r="H65" s="40"/>
      <c r="I65" s="144"/>
      <c r="J65" s="40"/>
      <c r="K65" s="40"/>
      <c r="L65" s="44"/>
    </row>
    <row r="66" s="1" customFormat="1" ht="6.96" customHeight="1">
      <c r="B66" s="58"/>
      <c r="C66" s="59"/>
      <c r="D66" s="59"/>
      <c r="E66" s="59"/>
      <c r="F66" s="59"/>
      <c r="G66" s="59"/>
      <c r="H66" s="59"/>
      <c r="I66" s="168"/>
      <c r="J66" s="59"/>
      <c r="K66" s="59"/>
      <c r="L66" s="44"/>
    </row>
    <row r="70" s="1" customFormat="1" ht="6.96" customHeight="1">
      <c r="B70" s="60"/>
      <c r="C70" s="61"/>
      <c r="D70" s="61"/>
      <c r="E70" s="61"/>
      <c r="F70" s="61"/>
      <c r="G70" s="61"/>
      <c r="H70" s="61"/>
      <c r="I70" s="171"/>
      <c r="J70" s="61"/>
      <c r="K70" s="61"/>
      <c r="L70" s="44"/>
    </row>
    <row r="71" s="1" customFormat="1" ht="24.96" customHeight="1">
      <c r="B71" s="39"/>
      <c r="C71" s="24" t="s">
        <v>179</v>
      </c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39"/>
      <c r="C72" s="40"/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16.5" customHeight="1">
      <c r="B74" s="39"/>
      <c r="C74" s="40"/>
      <c r="D74" s="40"/>
      <c r="E74" s="172" t="str">
        <f>E7</f>
        <v>Malešická, 1. a 2. etapa, 2. etapa Za Vackovem - Habrová</v>
      </c>
      <c r="F74" s="33"/>
      <c r="G74" s="33"/>
      <c r="H74" s="33"/>
      <c r="I74" s="144"/>
      <c r="J74" s="40"/>
      <c r="K74" s="40"/>
      <c r="L74" s="44"/>
    </row>
    <row r="75" s="1" customFormat="1" ht="12" customHeight="1">
      <c r="B75" s="39"/>
      <c r="C75" s="33" t="s">
        <v>168</v>
      </c>
      <c r="D75" s="40"/>
      <c r="E75" s="40"/>
      <c r="F75" s="40"/>
      <c r="G75" s="40"/>
      <c r="H75" s="40"/>
      <c r="I75" s="144"/>
      <c r="J75" s="40"/>
      <c r="K75" s="40"/>
      <c r="L75" s="44"/>
    </row>
    <row r="76" s="1" customFormat="1" ht="16.5" customHeight="1">
      <c r="B76" s="39"/>
      <c r="C76" s="40"/>
      <c r="D76" s="40"/>
      <c r="E76" s="65" t="str">
        <f>E9</f>
        <v>SO 000 - Vedlejší a ostatní náklady</v>
      </c>
      <c r="F76" s="40"/>
      <c r="G76" s="40"/>
      <c r="H76" s="40"/>
      <c r="I76" s="144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2" customHeight="1">
      <c r="B78" s="39"/>
      <c r="C78" s="33" t="s">
        <v>21</v>
      </c>
      <c r="D78" s="40"/>
      <c r="E78" s="40"/>
      <c r="F78" s="28" t="str">
        <f>F12</f>
        <v>Praha 3</v>
      </c>
      <c r="G78" s="40"/>
      <c r="H78" s="40"/>
      <c r="I78" s="146" t="s">
        <v>23</v>
      </c>
      <c r="J78" s="68" t="str">
        <f>IF(J12="","",J12)</f>
        <v>25. 10. 2018</v>
      </c>
      <c r="K78" s="40"/>
      <c r="L78" s="44"/>
    </row>
    <row r="79" s="1" customFormat="1" ht="6.96" customHeight="1">
      <c r="B79" s="39"/>
      <c r="C79" s="40"/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3.65" customHeight="1">
      <c r="B80" s="39"/>
      <c r="C80" s="33" t="s">
        <v>25</v>
      </c>
      <c r="D80" s="40"/>
      <c r="E80" s="40"/>
      <c r="F80" s="28" t="str">
        <f>E15</f>
        <v>Technická správa komunikací hl. m. Prahy</v>
      </c>
      <c r="G80" s="40"/>
      <c r="H80" s="40"/>
      <c r="I80" s="146" t="s">
        <v>33</v>
      </c>
      <c r="J80" s="37" t="str">
        <f>E21</f>
        <v>NOVÁK &amp; PARTNER, s.r.o.</v>
      </c>
      <c r="K80" s="40"/>
      <c r="L80" s="44"/>
    </row>
    <row r="81" s="1" customFormat="1" ht="13.65" customHeight="1">
      <c r="B81" s="39"/>
      <c r="C81" s="33" t="s">
        <v>31</v>
      </c>
      <c r="D81" s="40"/>
      <c r="E81" s="40"/>
      <c r="F81" s="28" t="str">
        <f>IF(E18="","",E18)</f>
        <v>Vyplň údaj</v>
      </c>
      <c r="G81" s="40"/>
      <c r="H81" s="40"/>
      <c r="I81" s="146" t="s">
        <v>38</v>
      </c>
      <c r="J81" s="37" t="str">
        <f>E24</f>
        <v xml:space="preserve"> </v>
      </c>
      <c r="K81" s="40"/>
      <c r="L81" s="44"/>
    </row>
    <row r="82" s="1" customFormat="1" ht="10.32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="10" customFormat="1" ht="29.28" customHeight="1">
      <c r="B83" s="191"/>
      <c r="C83" s="192" t="s">
        <v>180</v>
      </c>
      <c r="D83" s="193" t="s">
        <v>61</v>
      </c>
      <c r="E83" s="193" t="s">
        <v>57</v>
      </c>
      <c r="F83" s="193" t="s">
        <v>58</v>
      </c>
      <c r="G83" s="193" t="s">
        <v>181</v>
      </c>
      <c r="H83" s="193" t="s">
        <v>182</v>
      </c>
      <c r="I83" s="194" t="s">
        <v>183</v>
      </c>
      <c r="J83" s="193" t="s">
        <v>172</v>
      </c>
      <c r="K83" s="195" t="s">
        <v>184</v>
      </c>
      <c r="L83" s="196"/>
      <c r="M83" s="88" t="s">
        <v>19</v>
      </c>
      <c r="N83" s="89" t="s">
        <v>46</v>
      </c>
      <c r="O83" s="89" t="s">
        <v>185</v>
      </c>
      <c r="P83" s="89" t="s">
        <v>186</v>
      </c>
      <c r="Q83" s="89" t="s">
        <v>187</v>
      </c>
      <c r="R83" s="89" t="s">
        <v>188</v>
      </c>
      <c r="S83" s="89" t="s">
        <v>189</v>
      </c>
      <c r="T83" s="90" t="s">
        <v>190</v>
      </c>
    </row>
    <row r="84" s="1" customFormat="1" ht="22.8" customHeight="1">
      <c r="B84" s="39"/>
      <c r="C84" s="95" t="s">
        <v>191</v>
      </c>
      <c r="D84" s="40"/>
      <c r="E84" s="40"/>
      <c r="F84" s="40"/>
      <c r="G84" s="40"/>
      <c r="H84" s="40"/>
      <c r="I84" s="144"/>
      <c r="J84" s="197">
        <f>BK84</f>
        <v>0</v>
      </c>
      <c r="K84" s="40"/>
      <c r="L84" s="44"/>
      <c r="M84" s="91"/>
      <c r="N84" s="92"/>
      <c r="O84" s="92"/>
      <c r="P84" s="198">
        <f>P85</f>
        <v>0</v>
      </c>
      <c r="Q84" s="92"/>
      <c r="R84" s="198">
        <f>R85</f>
        <v>0</v>
      </c>
      <c r="S84" s="92"/>
      <c r="T84" s="199">
        <f>T85</f>
        <v>0</v>
      </c>
      <c r="AT84" s="18" t="s">
        <v>75</v>
      </c>
      <c r="AU84" s="18" t="s">
        <v>173</v>
      </c>
      <c r="BK84" s="200">
        <f>BK85</f>
        <v>0</v>
      </c>
    </row>
    <row r="85" s="11" customFormat="1" ht="25.92" customHeight="1">
      <c r="B85" s="201"/>
      <c r="C85" s="202"/>
      <c r="D85" s="203" t="s">
        <v>75</v>
      </c>
      <c r="E85" s="204" t="s">
        <v>192</v>
      </c>
      <c r="F85" s="204" t="s">
        <v>193</v>
      </c>
      <c r="G85" s="202"/>
      <c r="H85" s="202"/>
      <c r="I85" s="205"/>
      <c r="J85" s="206">
        <f>BK85</f>
        <v>0</v>
      </c>
      <c r="K85" s="202"/>
      <c r="L85" s="207"/>
      <c r="M85" s="208"/>
      <c r="N85" s="209"/>
      <c r="O85" s="209"/>
      <c r="P85" s="210">
        <f>P86+P103+P110+P119</f>
        <v>0</v>
      </c>
      <c r="Q85" s="209"/>
      <c r="R85" s="210">
        <f>R86+R103+R110+R119</f>
        <v>0</v>
      </c>
      <c r="S85" s="209"/>
      <c r="T85" s="211">
        <f>T86+T103+T110+T119</f>
        <v>0</v>
      </c>
      <c r="AR85" s="212" t="s">
        <v>194</v>
      </c>
      <c r="AT85" s="213" t="s">
        <v>75</v>
      </c>
      <c r="AU85" s="213" t="s">
        <v>76</v>
      </c>
      <c r="AY85" s="212" t="s">
        <v>195</v>
      </c>
      <c r="BK85" s="214">
        <f>BK86+BK103+BK110+BK119</f>
        <v>0</v>
      </c>
    </row>
    <row r="86" s="11" customFormat="1" ht="22.8" customHeight="1">
      <c r="B86" s="201"/>
      <c r="C86" s="202"/>
      <c r="D86" s="203" t="s">
        <v>75</v>
      </c>
      <c r="E86" s="215" t="s">
        <v>196</v>
      </c>
      <c r="F86" s="215" t="s">
        <v>197</v>
      </c>
      <c r="G86" s="202"/>
      <c r="H86" s="202"/>
      <c r="I86" s="205"/>
      <c r="J86" s="216">
        <f>BK86</f>
        <v>0</v>
      </c>
      <c r="K86" s="202"/>
      <c r="L86" s="207"/>
      <c r="M86" s="208"/>
      <c r="N86" s="209"/>
      <c r="O86" s="209"/>
      <c r="P86" s="210">
        <f>SUM(P87:P102)</f>
        <v>0</v>
      </c>
      <c r="Q86" s="209"/>
      <c r="R86" s="210">
        <f>SUM(R87:R102)</f>
        <v>0</v>
      </c>
      <c r="S86" s="209"/>
      <c r="T86" s="211">
        <f>SUM(T87:T102)</f>
        <v>0</v>
      </c>
      <c r="AR86" s="212" t="s">
        <v>194</v>
      </c>
      <c r="AT86" s="213" t="s">
        <v>75</v>
      </c>
      <c r="AU86" s="213" t="s">
        <v>84</v>
      </c>
      <c r="AY86" s="212" t="s">
        <v>195</v>
      </c>
      <c r="BK86" s="214">
        <f>SUM(BK87:BK102)</f>
        <v>0</v>
      </c>
    </row>
    <row r="87" s="1" customFormat="1" ht="16.5" customHeight="1">
      <c r="B87" s="39"/>
      <c r="C87" s="217" t="s">
        <v>84</v>
      </c>
      <c r="D87" s="217" t="s">
        <v>198</v>
      </c>
      <c r="E87" s="218" t="s">
        <v>199</v>
      </c>
      <c r="F87" s="219" t="s">
        <v>200</v>
      </c>
      <c r="G87" s="220" t="s">
        <v>201</v>
      </c>
      <c r="H87" s="221">
        <v>1</v>
      </c>
      <c r="I87" s="222"/>
      <c r="J87" s="223">
        <f>ROUND(I87*H87,2)</f>
        <v>0</v>
      </c>
      <c r="K87" s="219" t="s">
        <v>19</v>
      </c>
      <c r="L87" s="44"/>
      <c r="M87" s="224" t="s">
        <v>19</v>
      </c>
      <c r="N87" s="225" t="s">
        <v>47</v>
      </c>
      <c r="O87" s="80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AR87" s="18" t="s">
        <v>202</v>
      </c>
      <c r="AT87" s="18" t="s">
        <v>198</v>
      </c>
      <c r="AU87" s="18" t="s">
        <v>86</v>
      </c>
      <c r="AY87" s="18" t="s">
        <v>195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8" t="s">
        <v>84</v>
      </c>
      <c r="BK87" s="228">
        <f>ROUND(I87*H87,2)</f>
        <v>0</v>
      </c>
      <c r="BL87" s="18" t="s">
        <v>202</v>
      </c>
      <c r="BM87" s="18" t="s">
        <v>203</v>
      </c>
    </row>
    <row r="88" s="1" customFormat="1">
      <c r="B88" s="39"/>
      <c r="C88" s="40"/>
      <c r="D88" s="229" t="s">
        <v>204</v>
      </c>
      <c r="E88" s="40"/>
      <c r="F88" s="230" t="s">
        <v>200</v>
      </c>
      <c r="G88" s="40"/>
      <c r="H88" s="40"/>
      <c r="I88" s="144"/>
      <c r="J88" s="40"/>
      <c r="K88" s="40"/>
      <c r="L88" s="44"/>
      <c r="M88" s="231"/>
      <c r="N88" s="80"/>
      <c r="O88" s="80"/>
      <c r="P88" s="80"/>
      <c r="Q88" s="80"/>
      <c r="R88" s="80"/>
      <c r="S88" s="80"/>
      <c r="T88" s="81"/>
      <c r="AT88" s="18" t="s">
        <v>204</v>
      </c>
      <c r="AU88" s="18" t="s">
        <v>86</v>
      </c>
    </row>
    <row r="89" s="1" customFormat="1" ht="16.5" customHeight="1">
      <c r="B89" s="39"/>
      <c r="C89" s="217" t="s">
        <v>86</v>
      </c>
      <c r="D89" s="217" t="s">
        <v>198</v>
      </c>
      <c r="E89" s="218" t="s">
        <v>205</v>
      </c>
      <c r="F89" s="219" t="s">
        <v>206</v>
      </c>
      <c r="G89" s="220" t="s">
        <v>207</v>
      </c>
      <c r="H89" s="221">
        <v>1</v>
      </c>
      <c r="I89" s="222"/>
      <c r="J89" s="223">
        <f>ROUND(I89*H89,2)</f>
        <v>0</v>
      </c>
      <c r="K89" s="219" t="s">
        <v>208</v>
      </c>
      <c r="L89" s="44"/>
      <c r="M89" s="224" t="s">
        <v>19</v>
      </c>
      <c r="N89" s="225" t="s">
        <v>47</v>
      </c>
      <c r="O89" s="80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AR89" s="18" t="s">
        <v>202</v>
      </c>
      <c r="AT89" s="18" t="s">
        <v>198</v>
      </c>
      <c r="AU89" s="18" t="s">
        <v>86</v>
      </c>
      <c r="AY89" s="18" t="s">
        <v>195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8" t="s">
        <v>84</v>
      </c>
      <c r="BK89" s="228">
        <f>ROUND(I89*H89,2)</f>
        <v>0</v>
      </c>
      <c r="BL89" s="18" t="s">
        <v>202</v>
      </c>
      <c r="BM89" s="18" t="s">
        <v>209</v>
      </c>
    </row>
    <row r="90" s="1" customFormat="1">
      <c r="B90" s="39"/>
      <c r="C90" s="40"/>
      <c r="D90" s="229" t="s">
        <v>204</v>
      </c>
      <c r="E90" s="40"/>
      <c r="F90" s="230" t="s">
        <v>206</v>
      </c>
      <c r="G90" s="40"/>
      <c r="H90" s="40"/>
      <c r="I90" s="144"/>
      <c r="J90" s="40"/>
      <c r="K90" s="40"/>
      <c r="L90" s="44"/>
      <c r="M90" s="231"/>
      <c r="N90" s="80"/>
      <c r="O90" s="80"/>
      <c r="P90" s="80"/>
      <c r="Q90" s="80"/>
      <c r="R90" s="80"/>
      <c r="S90" s="80"/>
      <c r="T90" s="81"/>
      <c r="AT90" s="18" t="s">
        <v>204</v>
      </c>
      <c r="AU90" s="18" t="s">
        <v>86</v>
      </c>
    </row>
    <row r="91" s="1" customFormat="1" ht="16.5" customHeight="1">
      <c r="B91" s="39"/>
      <c r="C91" s="217" t="s">
        <v>121</v>
      </c>
      <c r="D91" s="217" t="s">
        <v>198</v>
      </c>
      <c r="E91" s="218" t="s">
        <v>210</v>
      </c>
      <c r="F91" s="219" t="s">
        <v>211</v>
      </c>
      <c r="G91" s="220" t="s">
        <v>201</v>
      </c>
      <c r="H91" s="221">
        <v>1</v>
      </c>
      <c r="I91" s="222"/>
      <c r="J91" s="223">
        <f>ROUND(I91*H91,2)</f>
        <v>0</v>
      </c>
      <c r="K91" s="219" t="s">
        <v>19</v>
      </c>
      <c r="L91" s="44"/>
      <c r="M91" s="224" t="s">
        <v>19</v>
      </c>
      <c r="N91" s="225" t="s">
        <v>47</v>
      </c>
      <c r="O91" s="80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18" t="s">
        <v>202</v>
      </c>
      <c r="AT91" s="18" t="s">
        <v>198</v>
      </c>
      <c r="AU91" s="18" t="s">
        <v>86</v>
      </c>
      <c r="AY91" s="18" t="s">
        <v>195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8" t="s">
        <v>84</v>
      </c>
      <c r="BK91" s="228">
        <f>ROUND(I91*H91,2)</f>
        <v>0</v>
      </c>
      <c r="BL91" s="18" t="s">
        <v>202</v>
      </c>
      <c r="BM91" s="18" t="s">
        <v>212</v>
      </c>
    </row>
    <row r="92" s="1" customFormat="1">
      <c r="B92" s="39"/>
      <c r="C92" s="40"/>
      <c r="D92" s="229" t="s">
        <v>204</v>
      </c>
      <c r="E92" s="40"/>
      <c r="F92" s="230" t="s">
        <v>211</v>
      </c>
      <c r="G92" s="40"/>
      <c r="H92" s="40"/>
      <c r="I92" s="144"/>
      <c r="J92" s="40"/>
      <c r="K92" s="40"/>
      <c r="L92" s="44"/>
      <c r="M92" s="231"/>
      <c r="N92" s="80"/>
      <c r="O92" s="80"/>
      <c r="P92" s="80"/>
      <c r="Q92" s="80"/>
      <c r="R92" s="80"/>
      <c r="S92" s="80"/>
      <c r="T92" s="81"/>
      <c r="AT92" s="18" t="s">
        <v>204</v>
      </c>
      <c r="AU92" s="18" t="s">
        <v>86</v>
      </c>
    </row>
    <row r="93" s="1" customFormat="1" ht="16.5" customHeight="1">
      <c r="B93" s="39"/>
      <c r="C93" s="217" t="s">
        <v>213</v>
      </c>
      <c r="D93" s="217" t="s">
        <v>198</v>
      </c>
      <c r="E93" s="218" t="s">
        <v>214</v>
      </c>
      <c r="F93" s="219" t="s">
        <v>215</v>
      </c>
      <c r="G93" s="220" t="s">
        <v>201</v>
      </c>
      <c r="H93" s="221">
        <v>1</v>
      </c>
      <c r="I93" s="222"/>
      <c r="J93" s="223">
        <f>ROUND(I93*H93,2)</f>
        <v>0</v>
      </c>
      <c r="K93" s="219" t="s">
        <v>19</v>
      </c>
      <c r="L93" s="44"/>
      <c r="M93" s="224" t="s">
        <v>19</v>
      </c>
      <c r="N93" s="225" t="s">
        <v>47</v>
      </c>
      <c r="O93" s="80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18" t="s">
        <v>202</v>
      </c>
      <c r="AT93" s="18" t="s">
        <v>198</v>
      </c>
      <c r="AU93" s="18" t="s">
        <v>86</v>
      </c>
      <c r="AY93" s="18" t="s">
        <v>195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84</v>
      </c>
      <c r="BK93" s="228">
        <f>ROUND(I93*H93,2)</f>
        <v>0</v>
      </c>
      <c r="BL93" s="18" t="s">
        <v>202</v>
      </c>
      <c r="BM93" s="18" t="s">
        <v>216</v>
      </c>
    </row>
    <row r="94" s="1" customFormat="1">
      <c r="B94" s="39"/>
      <c r="C94" s="40"/>
      <c r="D94" s="229" t="s">
        <v>204</v>
      </c>
      <c r="E94" s="40"/>
      <c r="F94" s="230" t="s">
        <v>215</v>
      </c>
      <c r="G94" s="40"/>
      <c r="H94" s="40"/>
      <c r="I94" s="144"/>
      <c r="J94" s="40"/>
      <c r="K94" s="40"/>
      <c r="L94" s="44"/>
      <c r="M94" s="231"/>
      <c r="N94" s="80"/>
      <c r="O94" s="80"/>
      <c r="P94" s="80"/>
      <c r="Q94" s="80"/>
      <c r="R94" s="80"/>
      <c r="S94" s="80"/>
      <c r="T94" s="81"/>
      <c r="AT94" s="18" t="s">
        <v>204</v>
      </c>
      <c r="AU94" s="18" t="s">
        <v>86</v>
      </c>
    </row>
    <row r="95" s="1" customFormat="1" ht="16.5" customHeight="1">
      <c r="B95" s="39"/>
      <c r="C95" s="217" t="s">
        <v>194</v>
      </c>
      <c r="D95" s="217" t="s">
        <v>198</v>
      </c>
      <c r="E95" s="218" t="s">
        <v>217</v>
      </c>
      <c r="F95" s="219" t="s">
        <v>218</v>
      </c>
      <c r="G95" s="220" t="s">
        <v>201</v>
      </c>
      <c r="H95" s="221">
        <v>1</v>
      </c>
      <c r="I95" s="222"/>
      <c r="J95" s="223">
        <f>ROUND(I95*H95,2)</f>
        <v>0</v>
      </c>
      <c r="K95" s="219" t="s">
        <v>19</v>
      </c>
      <c r="L95" s="44"/>
      <c r="M95" s="224" t="s">
        <v>19</v>
      </c>
      <c r="N95" s="225" t="s">
        <v>47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8" t="s">
        <v>202</v>
      </c>
      <c r="AT95" s="18" t="s">
        <v>198</v>
      </c>
      <c r="AU95" s="18" t="s">
        <v>86</v>
      </c>
      <c r="AY95" s="18" t="s">
        <v>195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84</v>
      </c>
      <c r="BK95" s="228">
        <f>ROUND(I95*H95,2)</f>
        <v>0</v>
      </c>
      <c r="BL95" s="18" t="s">
        <v>202</v>
      </c>
      <c r="BM95" s="18" t="s">
        <v>219</v>
      </c>
    </row>
    <row r="96" s="1" customFormat="1">
      <c r="B96" s="39"/>
      <c r="C96" s="40"/>
      <c r="D96" s="229" t="s">
        <v>204</v>
      </c>
      <c r="E96" s="40"/>
      <c r="F96" s="230" t="s">
        <v>218</v>
      </c>
      <c r="G96" s="40"/>
      <c r="H96" s="40"/>
      <c r="I96" s="144"/>
      <c r="J96" s="40"/>
      <c r="K96" s="40"/>
      <c r="L96" s="44"/>
      <c r="M96" s="231"/>
      <c r="N96" s="80"/>
      <c r="O96" s="80"/>
      <c r="P96" s="80"/>
      <c r="Q96" s="80"/>
      <c r="R96" s="80"/>
      <c r="S96" s="80"/>
      <c r="T96" s="81"/>
      <c r="AT96" s="18" t="s">
        <v>204</v>
      </c>
      <c r="AU96" s="18" t="s">
        <v>86</v>
      </c>
    </row>
    <row r="97" s="1" customFormat="1" ht="16.5" customHeight="1">
      <c r="B97" s="39"/>
      <c r="C97" s="217" t="s">
        <v>220</v>
      </c>
      <c r="D97" s="217" t="s">
        <v>198</v>
      </c>
      <c r="E97" s="218" t="s">
        <v>221</v>
      </c>
      <c r="F97" s="219" t="s">
        <v>222</v>
      </c>
      <c r="G97" s="220" t="s">
        <v>223</v>
      </c>
      <c r="H97" s="221">
        <v>1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202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202</v>
      </c>
      <c r="BM97" s="18" t="s">
        <v>224</v>
      </c>
    </row>
    <row r="98" s="1" customFormat="1">
      <c r="B98" s="39"/>
      <c r="C98" s="40"/>
      <c r="D98" s="229" t="s">
        <v>204</v>
      </c>
      <c r="E98" s="40"/>
      <c r="F98" s="230" t="s">
        <v>222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" customFormat="1" ht="16.5" customHeight="1">
      <c r="B99" s="39"/>
      <c r="C99" s="217" t="s">
        <v>225</v>
      </c>
      <c r="D99" s="217" t="s">
        <v>198</v>
      </c>
      <c r="E99" s="218" t="s">
        <v>226</v>
      </c>
      <c r="F99" s="219" t="s">
        <v>227</v>
      </c>
      <c r="G99" s="220" t="s">
        <v>223</v>
      </c>
      <c r="H99" s="221">
        <v>1</v>
      </c>
      <c r="I99" s="222"/>
      <c r="J99" s="223">
        <f>ROUND(I99*H99,2)</f>
        <v>0</v>
      </c>
      <c r="K99" s="219" t="s">
        <v>208</v>
      </c>
      <c r="L99" s="44"/>
      <c r="M99" s="224" t="s">
        <v>19</v>
      </c>
      <c r="N99" s="225" t="s">
        <v>47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202</v>
      </c>
      <c r="AT99" s="18" t="s">
        <v>198</v>
      </c>
      <c r="AU99" s="18" t="s">
        <v>86</v>
      </c>
      <c r="AY99" s="18" t="s">
        <v>195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84</v>
      </c>
      <c r="BK99" s="228">
        <f>ROUND(I99*H99,2)</f>
        <v>0</v>
      </c>
      <c r="BL99" s="18" t="s">
        <v>202</v>
      </c>
      <c r="BM99" s="18" t="s">
        <v>228</v>
      </c>
    </row>
    <row r="100" s="1" customFormat="1">
      <c r="B100" s="39"/>
      <c r="C100" s="40"/>
      <c r="D100" s="229" t="s">
        <v>204</v>
      </c>
      <c r="E100" s="40"/>
      <c r="F100" s="230" t="s">
        <v>227</v>
      </c>
      <c r="G100" s="40"/>
      <c r="H100" s="40"/>
      <c r="I100" s="144"/>
      <c r="J100" s="40"/>
      <c r="K100" s="40"/>
      <c r="L100" s="44"/>
      <c r="M100" s="231"/>
      <c r="N100" s="80"/>
      <c r="O100" s="80"/>
      <c r="P100" s="80"/>
      <c r="Q100" s="80"/>
      <c r="R100" s="80"/>
      <c r="S100" s="80"/>
      <c r="T100" s="81"/>
      <c r="AT100" s="18" t="s">
        <v>204</v>
      </c>
      <c r="AU100" s="18" t="s">
        <v>86</v>
      </c>
    </row>
    <row r="101" s="1" customFormat="1" ht="16.5" customHeight="1">
      <c r="B101" s="39"/>
      <c r="C101" s="217" t="s">
        <v>229</v>
      </c>
      <c r="D101" s="217" t="s">
        <v>198</v>
      </c>
      <c r="E101" s="218" t="s">
        <v>230</v>
      </c>
      <c r="F101" s="219" t="s">
        <v>231</v>
      </c>
      <c r="G101" s="220" t="s">
        <v>201</v>
      </c>
      <c r="H101" s="221">
        <v>1</v>
      </c>
      <c r="I101" s="222"/>
      <c r="J101" s="223">
        <f>ROUND(I101*H101,2)</f>
        <v>0</v>
      </c>
      <c r="K101" s="219" t="s">
        <v>19</v>
      </c>
      <c r="L101" s="44"/>
      <c r="M101" s="224" t="s">
        <v>19</v>
      </c>
      <c r="N101" s="225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202</v>
      </c>
      <c r="AT101" s="18" t="s">
        <v>198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202</v>
      </c>
      <c r="BM101" s="18" t="s">
        <v>232</v>
      </c>
    </row>
    <row r="102" s="1" customFormat="1">
      <c r="B102" s="39"/>
      <c r="C102" s="40"/>
      <c r="D102" s="229" t="s">
        <v>204</v>
      </c>
      <c r="E102" s="40"/>
      <c r="F102" s="230" t="s">
        <v>231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1" customFormat="1" ht="22.8" customHeight="1">
      <c r="B103" s="201"/>
      <c r="C103" s="202"/>
      <c r="D103" s="203" t="s">
        <v>75</v>
      </c>
      <c r="E103" s="215" t="s">
        <v>233</v>
      </c>
      <c r="F103" s="215" t="s">
        <v>234</v>
      </c>
      <c r="G103" s="202"/>
      <c r="H103" s="202"/>
      <c r="I103" s="205"/>
      <c r="J103" s="216">
        <f>BK103</f>
        <v>0</v>
      </c>
      <c r="K103" s="202"/>
      <c r="L103" s="207"/>
      <c r="M103" s="208"/>
      <c r="N103" s="209"/>
      <c r="O103" s="209"/>
      <c r="P103" s="210">
        <f>SUM(P104:P109)</f>
        <v>0</v>
      </c>
      <c r="Q103" s="209"/>
      <c r="R103" s="210">
        <f>SUM(R104:R109)</f>
        <v>0</v>
      </c>
      <c r="S103" s="209"/>
      <c r="T103" s="211">
        <f>SUM(T104:T109)</f>
        <v>0</v>
      </c>
      <c r="AR103" s="212" t="s">
        <v>194</v>
      </c>
      <c r="AT103" s="213" t="s">
        <v>75</v>
      </c>
      <c r="AU103" s="213" t="s">
        <v>84</v>
      </c>
      <c r="AY103" s="212" t="s">
        <v>195</v>
      </c>
      <c r="BK103" s="214">
        <f>SUM(BK104:BK109)</f>
        <v>0</v>
      </c>
    </row>
    <row r="104" s="1" customFormat="1" ht="22.5" customHeight="1">
      <c r="B104" s="39"/>
      <c r="C104" s="217" t="s">
        <v>235</v>
      </c>
      <c r="D104" s="217" t="s">
        <v>198</v>
      </c>
      <c r="E104" s="218" t="s">
        <v>236</v>
      </c>
      <c r="F104" s="219" t="s">
        <v>237</v>
      </c>
      <c r="G104" s="220" t="s">
        <v>201</v>
      </c>
      <c r="H104" s="221">
        <v>1</v>
      </c>
      <c r="I104" s="222"/>
      <c r="J104" s="223">
        <f>ROUND(I104*H104,2)</f>
        <v>0</v>
      </c>
      <c r="K104" s="219" t="s">
        <v>19</v>
      </c>
      <c r="L104" s="44"/>
      <c r="M104" s="224" t="s">
        <v>19</v>
      </c>
      <c r="N104" s="225" t="s">
        <v>47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202</v>
      </c>
      <c r="AT104" s="18" t="s">
        <v>198</v>
      </c>
      <c r="AU104" s="18" t="s">
        <v>86</v>
      </c>
      <c r="AY104" s="18" t="s">
        <v>195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84</v>
      </c>
      <c r="BK104" s="228">
        <f>ROUND(I104*H104,2)</f>
        <v>0</v>
      </c>
      <c r="BL104" s="18" t="s">
        <v>202</v>
      </c>
      <c r="BM104" s="18" t="s">
        <v>238</v>
      </c>
    </row>
    <row r="105" s="1" customFormat="1">
      <c r="B105" s="39"/>
      <c r="C105" s="40"/>
      <c r="D105" s="229" t="s">
        <v>204</v>
      </c>
      <c r="E105" s="40"/>
      <c r="F105" s="230" t="s">
        <v>237</v>
      </c>
      <c r="G105" s="40"/>
      <c r="H105" s="40"/>
      <c r="I105" s="144"/>
      <c r="J105" s="40"/>
      <c r="K105" s="40"/>
      <c r="L105" s="44"/>
      <c r="M105" s="231"/>
      <c r="N105" s="80"/>
      <c r="O105" s="80"/>
      <c r="P105" s="80"/>
      <c r="Q105" s="80"/>
      <c r="R105" s="80"/>
      <c r="S105" s="80"/>
      <c r="T105" s="81"/>
      <c r="AT105" s="18" t="s">
        <v>204</v>
      </c>
      <c r="AU105" s="18" t="s">
        <v>86</v>
      </c>
    </row>
    <row r="106" s="1" customFormat="1" ht="16.5" customHeight="1">
      <c r="B106" s="39"/>
      <c r="C106" s="217" t="s">
        <v>239</v>
      </c>
      <c r="D106" s="217" t="s">
        <v>198</v>
      </c>
      <c r="E106" s="218" t="s">
        <v>240</v>
      </c>
      <c r="F106" s="219" t="s">
        <v>241</v>
      </c>
      <c r="G106" s="220" t="s">
        <v>223</v>
      </c>
      <c r="H106" s="221">
        <v>2</v>
      </c>
      <c r="I106" s="222"/>
      <c r="J106" s="223">
        <f>ROUND(I106*H106,2)</f>
        <v>0</v>
      </c>
      <c r="K106" s="219" t="s">
        <v>208</v>
      </c>
      <c r="L106" s="44"/>
      <c r="M106" s="224" t="s">
        <v>19</v>
      </c>
      <c r="N106" s="225" t="s">
        <v>47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202</v>
      </c>
      <c r="AT106" s="18" t="s">
        <v>198</v>
      </c>
      <c r="AU106" s="18" t="s">
        <v>86</v>
      </c>
      <c r="AY106" s="18" t="s">
        <v>195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84</v>
      </c>
      <c r="BK106" s="228">
        <f>ROUND(I106*H106,2)</f>
        <v>0</v>
      </c>
      <c r="BL106" s="18" t="s">
        <v>202</v>
      </c>
      <c r="BM106" s="18" t="s">
        <v>242</v>
      </c>
    </row>
    <row r="107" s="1" customFormat="1">
      <c r="B107" s="39"/>
      <c r="C107" s="40"/>
      <c r="D107" s="229" t="s">
        <v>204</v>
      </c>
      <c r="E107" s="40"/>
      <c r="F107" s="230" t="s">
        <v>241</v>
      </c>
      <c r="G107" s="40"/>
      <c r="H107" s="40"/>
      <c r="I107" s="144"/>
      <c r="J107" s="40"/>
      <c r="K107" s="40"/>
      <c r="L107" s="44"/>
      <c r="M107" s="231"/>
      <c r="N107" s="80"/>
      <c r="O107" s="80"/>
      <c r="P107" s="80"/>
      <c r="Q107" s="80"/>
      <c r="R107" s="80"/>
      <c r="S107" s="80"/>
      <c r="T107" s="81"/>
      <c r="AT107" s="18" t="s">
        <v>204</v>
      </c>
      <c r="AU107" s="18" t="s">
        <v>86</v>
      </c>
    </row>
    <row r="108" s="1" customFormat="1" ht="16.5" customHeight="1">
      <c r="B108" s="39"/>
      <c r="C108" s="217" t="s">
        <v>243</v>
      </c>
      <c r="D108" s="217" t="s">
        <v>198</v>
      </c>
      <c r="E108" s="218" t="s">
        <v>244</v>
      </c>
      <c r="F108" s="219" t="s">
        <v>245</v>
      </c>
      <c r="G108" s="220" t="s">
        <v>201</v>
      </c>
      <c r="H108" s="221">
        <v>1</v>
      </c>
      <c r="I108" s="222"/>
      <c r="J108" s="223">
        <f>ROUND(I108*H108,2)</f>
        <v>0</v>
      </c>
      <c r="K108" s="219" t="s">
        <v>208</v>
      </c>
      <c r="L108" s="44"/>
      <c r="M108" s="224" t="s">
        <v>19</v>
      </c>
      <c r="N108" s="225" t="s">
        <v>47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202</v>
      </c>
      <c r="AT108" s="18" t="s">
        <v>198</v>
      </c>
      <c r="AU108" s="18" t="s">
        <v>86</v>
      </c>
      <c r="AY108" s="18" t="s">
        <v>195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84</v>
      </c>
      <c r="BK108" s="228">
        <f>ROUND(I108*H108,2)</f>
        <v>0</v>
      </c>
      <c r="BL108" s="18" t="s">
        <v>202</v>
      </c>
      <c r="BM108" s="18" t="s">
        <v>246</v>
      </c>
    </row>
    <row r="109" s="1" customFormat="1">
      <c r="B109" s="39"/>
      <c r="C109" s="40"/>
      <c r="D109" s="229" t="s">
        <v>204</v>
      </c>
      <c r="E109" s="40"/>
      <c r="F109" s="230" t="s">
        <v>245</v>
      </c>
      <c r="G109" s="40"/>
      <c r="H109" s="40"/>
      <c r="I109" s="144"/>
      <c r="J109" s="40"/>
      <c r="K109" s="40"/>
      <c r="L109" s="44"/>
      <c r="M109" s="231"/>
      <c r="N109" s="80"/>
      <c r="O109" s="80"/>
      <c r="P109" s="80"/>
      <c r="Q109" s="80"/>
      <c r="R109" s="80"/>
      <c r="S109" s="80"/>
      <c r="T109" s="81"/>
      <c r="AT109" s="18" t="s">
        <v>204</v>
      </c>
      <c r="AU109" s="18" t="s">
        <v>86</v>
      </c>
    </row>
    <row r="110" s="11" customFormat="1" ht="22.8" customHeight="1">
      <c r="B110" s="201"/>
      <c r="C110" s="202"/>
      <c r="D110" s="203" t="s">
        <v>75</v>
      </c>
      <c r="E110" s="215" t="s">
        <v>247</v>
      </c>
      <c r="F110" s="215" t="s">
        <v>248</v>
      </c>
      <c r="G110" s="202"/>
      <c r="H110" s="202"/>
      <c r="I110" s="205"/>
      <c r="J110" s="216">
        <f>BK110</f>
        <v>0</v>
      </c>
      <c r="K110" s="202"/>
      <c r="L110" s="207"/>
      <c r="M110" s="208"/>
      <c r="N110" s="209"/>
      <c r="O110" s="209"/>
      <c r="P110" s="210">
        <f>SUM(P111:P118)</f>
        <v>0</v>
      </c>
      <c r="Q110" s="209"/>
      <c r="R110" s="210">
        <f>SUM(R111:R118)</f>
        <v>0</v>
      </c>
      <c r="S110" s="209"/>
      <c r="T110" s="211">
        <f>SUM(T111:T118)</f>
        <v>0</v>
      </c>
      <c r="AR110" s="212" t="s">
        <v>194</v>
      </c>
      <c r="AT110" s="213" t="s">
        <v>75</v>
      </c>
      <c r="AU110" s="213" t="s">
        <v>84</v>
      </c>
      <c r="AY110" s="212" t="s">
        <v>195</v>
      </c>
      <c r="BK110" s="214">
        <f>SUM(BK111:BK118)</f>
        <v>0</v>
      </c>
    </row>
    <row r="111" s="1" customFormat="1" ht="16.5" customHeight="1">
      <c r="B111" s="39"/>
      <c r="C111" s="217" t="s">
        <v>249</v>
      </c>
      <c r="D111" s="217" t="s">
        <v>198</v>
      </c>
      <c r="E111" s="218" t="s">
        <v>250</v>
      </c>
      <c r="F111" s="219" t="s">
        <v>251</v>
      </c>
      <c r="G111" s="220" t="s">
        <v>201</v>
      </c>
      <c r="H111" s="221">
        <v>1</v>
      </c>
      <c r="I111" s="222"/>
      <c r="J111" s="223">
        <f>ROUND(I111*H111,2)</f>
        <v>0</v>
      </c>
      <c r="K111" s="219" t="s">
        <v>19</v>
      </c>
      <c r="L111" s="44"/>
      <c r="M111" s="224" t="s">
        <v>19</v>
      </c>
      <c r="N111" s="225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202</v>
      </c>
      <c r="AT111" s="18" t="s">
        <v>198</v>
      </c>
      <c r="AU111" s="18" t="s">
        <v>86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202</v>
      </c>
      <c r="BM111" s="18" t="s">
        <v>252</v>
      </c>
    </row>
    <row r="112" s="1" customFormat="1">
      <c r="B112" s="39"/>
      <c r="C112" s="40"/>
      <c r="D112" s="229" t="s">
        <v>204</v>
      </c>
      <c r="E112" s="40"/>
      <c r="F112" s="230" t="s">
        <v>251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86</v>
      </c>
    </row>
    <row r="113" s="1" customFormat="1" ht="16.5" customHeight="1">
      <c r="B113" s="39"/>
      <c r="C113" s="217" t="s">
        <v>253</v>
      </c>
      <c r="D113" s="217" t="s">
        <v>198</v>
      </c>
      <c r="E113" s="218" t="s">
        <v>254</v>
      </c>
      <c r="F113" s="219" t="s">
        <v>255</v>
      </c>
      <c r="G113" s="220" t="s">
        <v>201</v>
      </c>
      <c r="H113" s="221">
        <v>1</v>
      </c>
      <c r="I113" s="222"/>
      <c r="J113" s="223">
        <f>ROUND(I113*H113,2)</f>
        <v>0</v>
      </c>
      <c r="K113" s="219" t="s">
        <v>19</v>
      </c>
      <c r="L113" s="44"/>
      <c r="M113" s="224" t="s">
        <v>19</v>
      </c>
      <c r="N113" s="225" t="s">
        <v>47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202</v>
      </c>
      <c r="AT113" s="18" t="s">
        <v>198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202</v>
      </c>
      <c r="BM113" s="18" t="s">
        <v>256</v>
      </c>
    </row>
    <row r="114" s="1" customFormat="1">
      <c r="B114" s="39"/>
      <c r="C114" s="40"/>
      <c r="D114" s="229" t="s">
        <v>204</v>
      </c>
      <c r="E114" s="40"/>
      <c r="F114" s="230" t="s">
        <v>255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" customFormat="1" ht="16.5" customHeight="1">
      <c r="B115" s="39"/>
      <c r="C115" s="217" t="s">
        <v>257</v>
      </c>
      <c r="D115" s="217" t="s">
        <v>198</v>
      </c>
      <c r="E115" s="218" t="s">
        <v>258</v>
      </c>
      <c r="F115" s="219" t="s">
        <v>259</v>
      </c>
      <c r="G115" s="220" t="s">
        <v>201</v>
      </c>
      <c r="H115" s="221">
        <v>1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202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202</v>
      </c>
      <c r="BM115" s="18" t="s">
        <v>260</v>
      </c>
    </row>
    <row r="116" s="1" customFormat="1">
      <c r="B116" s="39"/>
      <c r="C116" s="40"/>
      <c r="D116" s="229" t="s">
        <v>204</v>
      </c>
      <c r="E116" s="40"/>
      <c r="F116" s="230" t="s">
        <v>259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" customFormat="1" ht="16.5" customHeight="1">
      <c r="B117" s="39"/>
      <c r="C117" s="217" t="s">
        <v>8</v>
      </c>
      <c r="D117" s="217" t="s">
        <v>198</v>
      </c>
      <c r="E117" s="218" t="s">
        <v>261</v>
      </c>
      <c r="F117" s="219" t="s">
        <v>262</v>
      </c>
      <c r="G117" s="220" t="s">
        <v>201</v>
      </c>
      <c r="H117" s="221">
        <v>1</v>
      </c>
      <c r="I117" s="222"/>
      <c r="J117" s="223">
        <f>ROUND(I117*H117,2)</f>
        <v>0</v>
      </c>
      <c r="K117" s="219" t="s">
        <v>19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202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202</v>
      </c>
      <c r="BM117" s="18" t="s">
        <v>263</v>
      </c>
    </row>
    <row r="118" s="1" customFormat="1">
      <c r="B118" s="39"/>
      <c r="C118" s="40"/>
      <c r="D118" s="229" t="s">
        <v>204</v>
      </c>
      <c r="E118" s="40"/>
      <c r="F118" s="230" t="s">
        <v>264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1" customFormat="1" ht="22.8" customHeight="1">
      <c r="B119" s="201"/>
      <c r="C119" s="202"/>
      <c r="D119" s="203" t="s">
        <v>75</v>
      </c>
      <c r="E119" s="215" t="s">
        <v>265</v>
      </c>
      <c r="F119" s="215" t="s">
        <v>266</v>
      </c>
      <c r="G119" s="202"/>
      <c r="H119" s="202"/>
      <c r="I119" s="205"/>
      <c r="J119" s="216">
        <f>BK119</f>
        <v>0</v>
      </c>
      <c r="K119" s="202"/>
      <c r="L119" s="207"/>
      <c r="M119" s="208"/>
      <c r="N119" s="209"/>
      <c r="O119" s="209"/>
      <c r="P119" s="210">
        <f>SUM(P120:P121)</f>
        <v>0</v>
      </c>
      <c r="Q119" s="209"/>
      <c r="R119" s="210">
        <f>SUM(R120:R121)</f>
        <v>0</v>
      </c>
      <c r="S119" s="209"/>
      <c r="T119" s="211">
        <f>SUM(T120:T121)</f>
        <v>0</v>
      </c>
      <c r="AR119" s="212" t="s">
        <v>194</v>
      </c>
      <c r="AT119" s="213" t="s">
        <v>75</v>
      </c>
      <c r="AU119" s="213" t="s">
        <v>84</v>
      </c>
      <c r="AY119" s="212" t="s">
        <v>195</v>
      </c>
      <c r="BK119" s="214">
        <f>SUM(BK120:BK121)</f>
        <v>0</v>
      </c>
    </row>
    <row r="120" s="1" customFormat="1" ht="16.5" customHeight="1">
      <c r="B120" s="39"/>
      <c r="C120" s="217" t="s">
        <v>267</v>
      </c>
      <c r="D120" s="217" t="s">
        <v>198</v>
      </c>
      <c r="E120" s="218" t="s">
        <v>268</v>
      </c>
      <c r="F120" s="219" t="s">
        <v>269</v>
      </c>
      <c r="G120" s="220" t="s">
        <v>201</v>
      </c>
      <c r="H120" s="221">
        <v>1</v>
      </c>
      <c r="I120" s="222"/>
      <c r="J120" s="223">
        <f>ROUND(I120*H120,2)</f>
        <v>0</v>
      </c>
      <c r="K120" s="219" t="s">
        <v>19</v>
      </c>
      <c r="L120" s="44"/>
      <c r="M120" s="224" t="s">
        <v>19</v>
      </c>
      <c r="N120" s="225" t="s">
        <v>47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202</v>
      </c>
      <c r="AT120" s="18" t="s">
        <v>198</v>
      </c>
      <c r="AU120" s="18" t="s">
        <v>86</v>
      </c>
      <c r="AY120" s="18" t="s">
        <v>195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84</v>
      </c>
      <c r="BK120" s="228">
        <f>ROUND(I120*H120,2)</f>
        <v>0</v>
      </c>
      <c r="BL120" s="18" t="s">
        <v>202</v>
      </c>
      <c r="BM120" s="18" t="s">
        <v>270</v>
      </c>
    </row>
    <row r="121" s="1" customFormat="1">
      <c r="B121" s="39"/>
      <c r="C121" s="40"/>
      <c r="D121" s="229" t="s">
        <v>204</v>
      </c>
      <c r="E121" s="40"/>
      <c r="F121" s="230" t="s">
        <v>271</v>
      </c>
      <c r="G121" s="40"/>
      <c r="H121" s="40"/>
      <c r="I121" s="144"/>
      <c r="J121" s="40"/>
      <c r="K121" s="40"/>
      <c r="L121" s="44"/>
      <c r="M121" s="232"/>
      <c r="N121" s="233"/>
      <c r="O121" s="233"/>
      <c r="P121" s="233"/>
      <c r="Q121" s="233"/>
      <c r="R121" s="233"/>
      <c r="S121" s="233"/>
      <c r="T121" s="234"/>
      <c r="AT121" s="18" t="s">
        <v>204</v>
      </c>
      <c r="AU121" s="18" t="s">
        <v>86</v>
      </c>
    </row>
    <row r="122" s="1" customFormat="1" ht="6.96" customHeight="1">
      <c r="B122" s="58"/>
      <c r="C122" s="59"/>
      <c r="D122" s="59"/>
      <c r="E122" s="59"/>
      <c r="F122" s="59"/>
      <c r="G122" s="59"/>
      <c r="H122" s="59"/>
      <c r="I122" s="168"/>
      <c r="J122" s="59"/>
      <c r="K122" s="59"/>
      <c r="L122" s="44"/>
    </row>
  </sheetData>
  <sheetProtection sheet="1" autoFilter="0" formatColumns="0" formatRows="0" objects="1" scenarios="1" spinCount="100000" saltValue="1Qwl3GM6PgscxeYm8QMTsCTne2rWYjT7yr085l6sfJJy42HVtTxJLfDhjOLR/9Pe/iWWzCMjBYkSetNpQdpp5g==" hashValue="4TijISaBrSevLQJYzbDVkxytwkJsY28TPWLWzgU60Qd7wCH+/9EIPPvoYmJ5G0OQ+8xeU+IbdnPYDtZrW4oR3A==" algorithmName="SHA-512" password="CC35"/>
  <autoFilter ref="C83:K12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149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2691</v>
      </c>
      <c r="L9" s="21"/>
    </row>
    <row r="10" ht="12" customHeight="1">
      <c r="B10" s="21"/>
      <c r="D10" s="142" t="s">
        <v>2692</v>
      </c>
      <c r="L10" s="21"/>
    </row>
    <row r="11" s="1" customFormat="1" ht="16.5" customHeight="1">
      <c r="B11" s="44"/>
      <c r="E11" s="142" t="s">
        <v>2983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2694</v>
      </c>
      <c r="I12" s="144"/>
      <c r="L12" s="44"/>
    </row>
    <row r="13" s="1" customFormat="1" ht="36.96" customHeight="1">
      <c r="B13" s="44"/>
      <c r="E13" s="145" t="s">
        <v>3073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2696</v>
      </c>
      <c r="L18" s="44"/>
    </row>
    <row r="19" s="1" customFormat="1" ht="18" customHeight="1">
      <c r="B19" s="44"/>
      <c r="E19" s="18" t="s">
        <v>2697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2698</v>
      </c>
      <c r="L24" s="44"/>
    </row>
    <row r="25" s="1" customFormat="1" ht="18" customHeight="1">
      <c r="B25" s="44"/>
      <c r="E25" s="18" t="s">
        <v>2699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ROUND(J94,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ROUND((SUM(BE94:BE107)),  2)</f>
        <v>0</v>
      </c>
      <c r="I37" s="157">
        <v>0.20999999999999999</v>
      </c>
      <c r="J37" s="156">
        <f>ROUND(((SUM(BE94:BE107))*I37),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ROUND((SUM(BF94:BF107)),  2)</f>
        <v>0</v>
      </c>
      <c r="I38" s="157">
        <v>0.14999999999999999</v>
      </c>
      <c r="J38" s="156">
        <f>ROUND(((SUM(BF94:BF107))*I38),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ROUND((SUM(BG94:BG107)),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ROUND((SUM(BH94:BH107)),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ROUND((SUM(BI94:BI107)),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2691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2692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2983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2694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961/OST - Ostatní náklady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J94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2700</v>
      </c>
      <c r="E68" s="181"/>
      <c r="F68" s="181"/>
      <c r="G68" s="181"/>
      <c r="H68" s="181"/>
      <c r="I68" s="182"/>
      <c r="J68" s="183">
        <f>J95</f>
        <v>0</v>
      </c>
      <c r="K68" s="179"/>
      <c r="L68" s="184"/>
    </row>
    <row r="69" s="9" customFormat="1" ht="19.92" customHeight="1">
      <c r="B69" s="185"/>
      <c r="C69" s="122"/>
      <c r="D69" s="186" t="s">
        <v>2701</v>
      </c>
      <c r="E69" s="187"/>
      <c r="F69" s="187"/>
      <c r="G69" s="187"/>
      <c r="H69" s="187"/>
      <c r="I69" s="188"/>
      <c r="J69" s="189">
        <f>J96</f>
        <v>0</v>
      </c>
      <c r="K69" s="122"/>
      <c r="L69" s="190"/>
    </row>
    <row r="70" s="8" customFormat="1" ht="24.96" customHeight="1">
      <c r="B70" s="178"/>
      <c r="C70" s="179"/>
      <c r="D70" s="180" t="s">
        <v>2708</v>
      </c>
      <c r="E70" s="181"/>
      <c r="F70" s="181"/>
      <c r="G70" s="181"/>
      <c r="H70" s="181"/>
      <c r="I70" s="182"/>
      <c r="J70" s="183">
        <f>J99</f>
        <v>0</v>
      </c>
      <c r="K70" s="179"/>
      <c r="L70" s="184"/>
    </row>
    <row r="71" s="1" customFormat="1" ht="21.84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8"/>
      <c r="J72" s="59"/>
      <c r="K72" s="59"/>
      <c r="L72" s="44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71"/>
      <c r="J76" s="61"/>
      <c r="K76" s="61"/>
      <c r="L76" s="44"/>
    </row>
    <row r="77" s="1" customFormat="1" ht="24.96" customHeight="1">
      <c r="B77" s="39"/>
      <c r="C77" s="24" t="s">
        <v>179</v>
      </c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16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6.5" customHeight="1">
      <c r="B80" s="39"/>
      <c r="C80" s="40"/>
      <c r="D80" s="40"/>
      <c r="E80" s="172" t="str">
        <f>E7</f>
        <v>Malešická, 1. a 2. etapa, 2. etapa Za Vackovem - Habrová</v>
      </c>
      <c r="F80" s="33"/>
      <c r="G80" s="33"/>
      <c r="H80" s="33"/>
      <c r="I80" s="144"/>
      <c r="J80" s="40"/>
      <c r="K80" s="40"/>
      <c r="L80" s="44"/>
    </row>
    <row r="81" ht="12" customHeight="1">
      <c r="B81" s="22"/>
      <c r="C81" s="33" t="s">
        <v>168</v>
      </c>
      <c r="D81" s="23"/>
      <c r="E81" s="23"/>
      <c r="F81" s="23"/>
      <c r="G81" s="23"/>
      <c r="H81" s="23"/>
      <c r="I81" s="137"/>
      <c r="J81" s="23"/>
      <c r="K81" s="23"/>
      <c r="L81" s="21"/>
    </row>
    <row r="82" ht="16.5" customHeight="1">
      <c r="B82" s="22"/>
      <c r="C82" s="23"/>
      <c r="D82" s="23"/>
      <c r="E82" s="172" t="s">
        <v>2691</v>
      </c>
      <c r="F82" s="23"/>
      <c r="G82" s="23"/>
      <c r="H82" s="23"/>
      <c r="I82" s="137"/>
      <c r="J82" s="23"/>
      <c r="K82" s="23"/>
      <c r="L82" s="21"/>
    </row>
    <row r="83" ht="12" customHeight="1">
      <c r="B83" s="22"/>
      <c r="C83" s="33" t="s">
        <v>2692</v>
      </c>
      <c r="D83" s="23"/>
      <c r="E83" s="23"/>
      <c r="F83" s="23"/>
      <c r="G83" s="23"/>
      <c r="H83" s="23"/>
      <c r="I83" s="137"/>
      <c r="J83" s="23"/>
      <c r="K83" s="23"/>
      <c r="L83" s="21"/>
    </row>
    <row r="84" s="1" customFormat="1" ht="16.5" customHeight="1">
      <c r="B84" s="39"/>
      <c r="C84" s="40"/>
      <c r="D84" s="40"/>
      <c r="E84" s="33" t="s">
        <v>2983</v>
      </c>
      <c r="F84" s="40"/>
      <c r="G84" s="40"/>
      <c r="H84" s="40"/>
      <c r="I84" s="144"/>
      <c r="J84" s="40"/>
      <c r="K84" s="40"/>
      <c r="L84" s="44"/>
    </row>
    <row r="85" s="1" customFormat="1" ht="12" customHeight="1">
      <c r="B85" s="39"/>
      <c r="C85" s="33" t="s">
        <v>2694</v>
      </c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6.5" customHeight="1">
      <c r="B86" s="39"/>
      <c r="C86" s="40"/>
      <c r="D86" s="40"/>
      <c r="E86" s="65" t="str">
        <f>E13</f>
        <v>961/OST - Ostatní náklady</v>
      </c>
      <c r="F86" s="40"/>
      <c r="G86" s="40"/>
      <c r="H86" s="40"/>
      <c r="I86" s="144"/>
      <c r="J86" s="40"/>
      <c r="K86" s="40"/>
      <c r="L86" s="44"/>
    </row>
    <row r="87" s="1" customFormat="1" ht="6.96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2" customHeight="1">
      <c r="B88" s="39"/>
      <c r="C88" s="33" t="s">
        <v>21</v>
      </c>
      <c r="D88" s="40"/>
      <c r="E88" s="40"/>
      <c r="F88" s="28" t="str">
        <f>F16</f>
        <v xml:space="preserve"> </v>
      </c>
      <c r="G88" s="40"/>
      <c r="H88" s="40"/>
      <c r="I88" s="146" t="s">
        <v>23</v>
      </c>
      <c r="J88" s="68" t="str">
        <f>IF(J16="","",J16)</f>
        <v>25. 10. 2018</v>
      </c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3.65" customHeight="1">
      <c r="B90" s="39"/>
      <c r="C90" s="33" t="s">
        <v>25</v>
      </c>
      <c r="D90" s="40"/>
      <c r="E90" s="40"/>
      <c r="F90" s="28" t="str">
        <f>E19</f>
        <v>PREdistribuce, a.s.</v>
      </c>
      <c r="G90" s="40"/>
      <c r="H90" s="40"/>
      <c r="I90" s="146" t="s">
        <v>33</v>
      </c>
      <c r="J90" s="37" t="str">
        <f>E25</f>
        <v>ELEKTROŠTIKA, s.r.o.</v>
      </c>
      <c r="K90" s="40"/>
      <c r="L90" s="44"/>
    </row>
    <row r="91" s="1" customFormat="1" ht="13.65" customHeight="1">
      <c r="B91" s="39"/>
      <c r="C91" s="33" t="s">
        <v>31</v>
      </c>
      <c r="D91" s="40"/>
      <c r="E91" s="40"/>
      <c r="F91" s="28" t="str">
        <f>IF(E22="","",E22)</f>
        <v>Vyplň údaj</v>
      </c>
      <c r="G91" s="40"/>
      <c r="H91" s="40"/>
      <c r="I91" s="146" t="s">
        <v>38</v>
      </c>
      <c r="J91" s="37" t="str">
        <f>E28</f>
        <v xml:space="preserve"> </v>
      </c>
      <c r="K91" s="40"/>
      <c r="L91" s="44"/>
    </row>
    <row r="92" s="1" customFormat="1" ht="10.32" customHeight="1">
      <c r="B92" s="39"/>
      <c r="C92" s="40"/>
      <c r="D92" s="40"/>
      <c r="E92" s="40"/>
      <c r="F92" s="40"/>
      <c r="G92" s="40"/>
      <c r="H92" s="40"/>
      <c r="I92" s="144"/>
      <c r="J92" s="40"/>
      <c r="K92" s="40"/>
      <c r="L92" s="44"/>
    </row>
    <row r="93" s="10" customFormat="1" ht="29.28" customHeight="1">
      <c r="B93" s="191"/>
      <c r="C93" s="192" t="s">
        <v>180</v>
      </c>
      <c r="D93" s="193" t="s">
        <v>61</v>
      </c>
      <c r="E93" s="193" t="s">
        <v>57</v>
      </c>
      <c r="F93" s="193" t="s">
        <v>58</v>
      </c>
      <c r="G93" s="193" t="s">
        <v>181</v>
      </c>
      <c r="H93" s="193" t="s">
        <v>182</v>
      </c>
      <c r="I93" s="194" t="s">
        <v>183</v>
      </c>
      <c r="J93" s="193" t="s">
        <v>172</v>
      </c>
      <c r="K93" s="195" t="s">
        <v>184</v>
      </c>
      <c r="L93" s="196"/>
      <c r="M93" s="88" t="s">
        <v>19</v>
      </c>
      <c r="N93" s="89" t="s">
        <v>46</v>
      </c>
      <c r="O93" s="89" t="s">
        <v>185</v>
      </c>
      <c r="P93" s="89" t="s">
        <v>186</v>
      </c>
      <c r="Q93" s="89" t="s">
        <v>187</v>
      </c>
      <c r="R93" s="89" t="s">
        <v>188</v>
      </c>
      <c r="S93" s="89" t="s">
        <v>189</v>
      </c>
      <c r="T93" s="90" t="s">
        <v>190</v>
      </c>
    </row>
    <row r="94" s="1" customFormat="1" ht="22.8" customHeight="1">
      <c r="B94" s="39"/>
      <c r="C94" s="95" t="s">
        <v>191</v>
      </c>
      <c r="D94" s="40"/>
      <c r="E94" s="40"/>
      <c r="F94" s="40"/>
      <c r="G94" s="40"/>
      <c r="H94" s="40"/>
      <c r="I94" s="144"/>
      <c r="J94" s="197">
        <f>BK94</f>
        <v>0</v>
      </c>
      <c r="K94" s="40"/>
      <c r="L94" s="44"/>
      <c r="M94" s="91"/>
      <c r="N94" s="92"/>
      <c r="O94" s="92"/>
      <c r="P94" s="198">
        <f>P95+P99</f>
        <v>0</v>
      </c>
      <c r="Q94" s="92"/>
      <c r="R94" s="198">
        <f>R95+R99</f>
        <v>0</v>
      </c>
      <c r="S94" s="92"/>
      <c r="T94" s="199">
        <f>T95+T99</f>
        <v>0</v>
      </c>
      <c r="AT94" s="18" t="s">
        <v>75</v>
      </c>
      <c r="AU94" s="18" t="s">
        <v>173</v>
      </c>
      <c r="BK94" s="200">
        <f>BK95+BK99</f>
        <v>0</v>
      </c>
    </row>
    <row r="95" s="11" customFormat="1" ht="25.92" customHeight="1">
      <c r="B95" s="201"/>
      <c r="C95" s="202"/>
      <c r="D95" s="203" t="s">
        <v>75</v>
      </c>
      <c r="E95" s="204" t="s">
        <v>497</v>
      </c>
      <c r="F95" s="204" t="s">
        <v>2709</v>
      </c>
      <c r="G95" s="202"/>
      <c r="H95" s="202"/>
      <c r="I95" s="205"/>
      <c r="J95" s="206">
        <f>BK95</f>
        <v>0</v>
      </c>
      <c r="K95" s="202"/>
      <c r="L95" s="207"/>
      <c r="M95" s="208"/>
      <c r="N95" s="209"/>
      <c r="O95" s="209"/>
      <c r="P95" s="210">
        <f>P96</f>
        <v>0</v>
      </c>
      <c r="Q95" s="209"/>
      <c r="R95" s="210">
        <f>R96</f>
        <v>0</v>
      </c>
      <c r="S95" s="209"/>
      <c r="T95" s="211">
        <f>T96</f>
        <v>0</v>
      </c>
      <c r="AR95" s="212" t="s">
        <v>121</v>
      </c>
      <c r="AT95" s="213" t="s">
        <v>75</v>
      </c>
      <c r="AU95" s="213" t="s">
        <v>76</v>
      </c>
      <c r="AY95" s="212" t="s">
        <v>195</v>
      </c>
      <c r="BK95" s="214">
        <f>BK96</f>
        <v>0</v>
      </c>
    </row>
    <row r="96" s="11" customFormat="1" ht="22.8" customHeight="1">
      <c r="B96" s="201"/>
      <c r="C96" s="202"/>
      <c r="D96" s="203" t="s">
        <v>75</v>
      </c>
      <c r="E96" s="215" t="s">
        <v>2710</v>
      </c>
      <c r="F96" s="215" t="s">
        <v>2711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SUM(P97:P98)</f>
        <v>0</v>
      </c>
      <c r="Q96" s="209"/>
      <c r="R96" s="210">
        <f>SUM(R97:R98)</f>
        <v>0</v>
      </c>
      <c r="S96" s="209"/>
      <c r="T96" s="211">
        <f>SUM(T97:T98)</f>
        <v>0</v>
      </c>
      <c r="AR96" s="212" t="s">
        <v>121</v>
      </c>
      <c r="AT96" s="213" t="s">
        <v>75</v>
      </c>
      <c r="AU96" s="213" t="s">
        <v>84</v>
      </c>
      <c r="AY96" s="212" t="s">
        <v>195</v>
      </c>
      <c r="BK96" s="214">
        <f>SUM(BK97:BK98)</f>
        <v>0</v>
      </c>
    </row>
    <row r="97" s="1" customFormat="1" ht="16.5" customHeight="1">
      <c r="B97" s="39"/>
      <c r="C97" s="217" t="s">
        <v>84</v>
      </c>
      <c r="D97" s="217" t="s">
        <v>198</v>
      </c>
      <c r="E97" s="218" t="s">
        <v>2903</v>
      </c>
      <c r="F97" s="219" t="s">
        <v>2904</v>
      </c>
      <c r="G97" s="220" t="s">
        <v>223</v>
      </c>
      <c r="H97" s="221">
        <v>1</v>
      </c>
      <c r="I97" s="222"/>
      <c r="J97" s="223">
        <f>ROUND(I97*H97,2)</f>
        <v>0</v>
      </c>
      <c r="K97" s="219" t="s">
        <v>2715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780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780</v>
      </c>
      <c r="BM97" s="18" t="s">
        <v>2905</v>
      </c>
    </row>
    <row r="98" s="1" customFormat="1">
      <c r="B98" s="39"/>
      <c r="C98" s="40"/>
      <c r="D98" s="229" t="s">
        <v>204</v>
      </c>
      <c r="E98" s="40"/>
      <c r="F98" s="230" t="s">
        <v>2906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1" customFormat="1" ht="25.92" customHeight="1">
      <c r="B99" s="201"/>
      <c r="C99" s="202"/>
      <c r="D99" s="203" t="s">
        <v>75</v>
      </c>
      <c r="E99" s="204" t="s">
        <v>2845</v>
      </c>
      <c r="F99" s="204" t="s">
        <v>2846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SUM(P100:P107)</f>
        <v>0</v>
      </c>
      <c r="Q99" s="209"/>
      <c r="R99" s="210">
        <f>SUM(R100:R107)</f>
        <v>0</v>
      </c>
      <c r="S99" s="209"/>
      <c r="T99" s="211">
        <f>SUM(T100:T107)</f>
        <v>0</v>
      </c>
      <c r="AR99" s="212" t="s">
        <v>213</v>
      </c>
      <c r="AT99" s="213" t="s">
        <v>75</v>
      </c>
      <c r="AU99" s="213" t="s">
        <v>76</v>
      </c>
      <c r="AY99" s="212" t="s">
        <v>195</v>
      </c>
      <c r="BK99" s="214">
        <f>SUM(BK100:BK107)</f>
        <v>0</v>
      </c>
    </row>
    <row r="100" s="1" customFormat="1" ht="16.5" customHeight="1">
      <c r="B100" s="39"/>
      <c r="C100" s="217" t="s">
        <v>86</v>
      </c>
      <c r="D100" s="217" t="s">
        <v>198</v>
      </c>
      <c r="E100" s="218" t="s">
        <v>2911</v>
      </c>
      <c r="F100" s="219" t="s">
        <v>2912</v>
      </c>
      <c r="G100" s="220" t="s">
        <v>207</v>
      </c>
      <c r="H100" s="221">
        <v>1</v>
      </c>
      <c r="I100" s="222"/>
      <c r="J100" s="223">
        <f>ROUND(I100*H100,2)</f>
        <v>0</v>
      </c>
      <c r="K100" s="219" t="s">
        <v>2715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2849</v>
      </c>
      <c r="AT100" s="18" t="s">
        <v>198</v>
      </c>
      <c r="AU100" s="18" t="s">
        <v>84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2849</v>
      </c>
      <c r="BM100" s="18" t="s">
        <v>2913</v>
      </c>
    </row>
    <row r="101" s="1" customFormat="1">
      <c r="B101" s="39"/>
      <c r="C101" s="40"/>
      <c r="D101" s="229" t="s">
        <v>204</v>
      </c>
      <c r="E101" s="40"/>
      <c r="F101" s="230" t="s">
        <v>2914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84</v>
      </c>
    </row>
    <row r="102" s="1" customFormat="1" ht="16.5" customHeight="1">
      <c r="B102" s="39"/>
      <c r="C102" s="217" t="s">
        <v>121</v>
      </c>
      <c r="D102" s="217" t="s">
        <v>198</v>
      </c>
      <c r="E102" s="218" t="s">
        <v>2915</v>
      </c>
      <c r="F102" s="219" t="s">
        <v>2916</v>
      </c>
      <c r="G102" s="220" t="s">
        <v>207</v>
      </c>
      <c r="H102" s="221">
        <v>1</v>
      </c>
      <c r="I102" s="222"/>
      <c r="J102" s="223">
        <f>ROUND(I102*H102,2)</f>
        <v>0</v>
      </c>
      <c r="K102" s="219" t="s">
        <v>2715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2849</v>
      </c>
      <c r="AT102" s="18" t="s">
        <v>198</v>
      </c>
      <c r="AU102" s="18" t="s">
        <v>84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2849</v>
      </c>
      <c r="BM102" s="18" t="s">
        <v>2917</v>
      </c>
    </row>
    <row r="103" s="1" customFormat="1">
      <c r="B103" s="39"/>
      <c r="C103" s="40"/>
      <c r="D103" s="229" t="s">
        <v>204</v>
      </c>
      <c r="E103" s="40"/>
      <c r="F103" s="230" t="s">
        <v>2918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84</v>
      </c>
    </row>
    <row r="104" s="1" customFormat="1" ht="16.5" customHeight="1">
      <c r="B104" s="39"/>
      <c r="C104" s="217" t="s">
        <v>213</v>
      </c>
      <c r="D104" s="217" t="s">
        <v>198</v>
      </c>
      <c r="E104" s="218" t="s">
        <v>2919</v>
      </c>
      <c r="F104" s="219" t="s">
        <v>2920</v>
      </c>
      <c r="G104" s="220" t="s">
        <v>223</v>
      </c>
      <c r="H104" s="221">
        <v>2</v>
      </c>
      <c r="I104" s="222"/>
      <c r="J104" s="223">
        <f>ROUND(I104*H104,2)</f>
        <v>0</v>
      </c>
      <c r="K104" s="219" t="s">
        <v>2715</v>
      </c>
      <c r="L104" s="44"/>
      <c r="M104" s="224" t="s">
        <v>19</v>
      </c>
      <c r="N104" s="225" t="s">
        <v>47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2849</v>
      </c>
      <c r="AT104" s="18" t="s">
        <v>198</v>
      </c>
      <c r="AU104" s="18" t="s">
        <v>84</v>
      </c>
      <c r="AY104" s="18" t="s">
        <v>195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84</v>
      </c>
      <c r="BK104" s="228">
        <f>ROUND(I104*H104,2)</f>
        <v>0</v>
      </c>
      <c r="BL104" s="18" t="s">
        <v>2849</v>
      </c>
      <c r="BM104" s="18" t="s">
        <v>2921</v>
      </c>
    </row>
    <row r="105" s="1" customFormat="1">
      <c r="B105" s="39"/>
      <c r="C105" s="40"/>
      <c r="D105" s="229" t="s">
        <v>204</v>
      </c>
      <c r="E105" s="40"/>
      <c r="F105" s="230" t="s">
        <v>2922</v>
      </c>
      <c r="G105" s="40"/>
      <c r="H105" s="40"/>
      <c r="I105" s="144"/>
      <c r="J105" s="40"/>
      <c r="K105" s="40"/>
      <c r="L105" s="44"/>
      <c r="M105" s="231"/>
      <c r="N105" s="80"/>
      <c r="O105" s="80"/>
      <c r="P105" s="80"/>
      <c r="Q105" s="80"/>
      <c r="R105" s="80"/>
      <c r="S105" s="80"/>
      <c r="T105" s="81"/>
      <c r="AT105" s="18" t="s">
        <v>204</v>
      </c>
      <c r="AU105" s="18" t="s">
        <v>84</v>
      </c>
    </row>
    <row r="106" s="1" customFormat="1" ht="16.5" customHeight="1">
      <c r="B106" s="39"/>
      <c r="C106" s="217" t="s">
        <v>194</v>
      </c>
      <c r="D106" s="217" t="s">
        <v>198</v>
      </c>
      <c r="E106" s="218" t="s">
        <v>2923</v>
      </c>
      <c r="F106" s="219" t="s">
        <v>2924</v>
      </c>
      <c r="G106" s="220" t="s">
        <v>223</v>
      </c>
      <c r="H106" s="221">
        <v>4</v>
      </c>
      <c r="I106" s="222"/>
      <c r="J106" s="223">
        <f>ROUND(I106*H106,2)</f>
        <v>0</v>
      </c>
      <c r="K106" s="219" t="s">
        <v>2715</v>
      </c>
      <c r="L106" s="44"/>
      <c r="M106" s="224" t="s">
        <v>19</v>
      </c>
      <c r="N106" s="225" t="s">
        <v>47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2849</v>
      </c>
      <c r="AT106" s="18" t="s">
        <v>198</v>
      </c>
      <c r="AU106" s="18" t="s">
        <v>84</v>
      </c>
      <c r="AY106" s="18" t="s">
        <v>195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84</v>
      </c>
      <c r="BK106" s="228">
        <f>ROUND(I106*H106,2)</f>
        <v>0</v>
      </c>
      <c r="BL106" s="18" t="s">
        <v>2849</v>
      </c>
      <c r="BM106" s="18" t="s">
        <v>2925</v>
      </c>
    </row>
    <row r="107" s="1" customFormat="1">
      <c r="B107" s="39"/>
      <c r="C107" s="40"/>
      <c r="D107" s="229" t="s">
        <v>204</v>
      </c>
      <c r="E107" s="40"/>
      <c r="F107" s="230" t="s">
        <v>2926</v>
      </c>
      <c r="G107" s="40"/>
      <c r="H107" s="40"/>
      <c r="I107" s="144"/>
      <c r="J107" s="40"/>
      <c r="K107" s="40"/>
      <c r="L107" s="44"/>
      <c r="M107" s="232"/>
      <c r="N107" s="233"/>
      <c r="O107" s="233"/>
      <c r="P107" s="233"/>
      <c r="Q107" s="233"/>
      <c r="R107" s="233"/>
      <c r="S107" s="233"/>
      <c r="T107" s="234"/>
      <c r="AT107" s="18" t="s">
        <v>204</v>
      </c>
      <c r="AU107" s="18" t="s">
        <v>84</v>
      </c>
    </row>
    <row r="108" s="1" customFormat="1" ht="6.96" customHeight="1">
      <c r="B108" s="58"/>
      <c r="C108" s="59"/>
      <c r="D108" s="59"/>
      <c r="E108" s="59"/>
      <c r="F108" s="59"/>
      <c r="G108" s="59"/>
      <c r="H108" s="59"/>
      <c r="I108" s="168"/>
      <c r="J108" s="59"/>
      <c r="K108" s="59"/>
      <c r="L108" s="44"/>
    </row>
  </sheetData>
  <sheetProtection sheet="1" autoFilter="0" formatColumns="0" formatRows="0" objects="1" scenarios="1" spinCount="100000" saltValue="0mRxYUY+HB8nrCKHg07s01W/wkBdnM5ObZmsT0Jo1YgvR5DdIba5B/Mz3iIVQ8gWVJBHYcfRYg+n6ZXIjWSgCA==" hashValue="VTaQYI6Oc2Qmlsvia3X2RCK5iDEiJBYKIEQxt8tpfdF9ueggX1XNqRToBIs3zMb84tMlUMV6CuyRVDsIv+wOrA==" algorithmName="SHA-512" password="CC35"/>
  <autoFilter ref="C93:K10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151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2691</v>
      </c>
      <c r="L9" s="21"/>
    </row>
    <row r="10" ht="12" customHeight="1">
      <c r="B10" s="21"/>
      <c r="D10" s="142" t="s">
        <v>2692</v>
      </c>
      <c r="L10" s="21"/>
    </row>
    <row r="11" s="1" customFormat="1" ht="16.5" customHeight="1">
      <c r="B11" s="44"/>
      <c r="E11" s="142" t="s">
        <v>2983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2694</v>
      </c>
      <c r="I12" s="144"/>
      <c r="L12" s="44"/>
    </row>
    <row r="13" s="1" customFormat="1" ht="36.96" customHeight="1">
      <c r="B13" s="44"/>
      <c r="E13" s="145" t="s">
        <v>3074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2696</v>
      </c>
      <c r="L18" s="44"/>
    </row>
    <row r="19" s="1" customFormat="1" ht="18" customHeight="1">
      <c r="B19" s="44"/>
      <c r="E19" s="18" t="s">
        <v>2697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2698</v>
      </c>
      <c r="L24" s="44"/>
    </row>
    <row r="25" s="1" customFormat="1" ht="18" customHeight="1">
      <c r="B25" s="44"/>
      <c r="E25" s="18" t="s">
        <v>2699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ROUND(J94,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ROUND((SUM(BE94:BE101)),  2)</f>
        <v>0</v>
      </c>
      <c r="I37" s="157">
        <v>0.20999999999999999</v>
      </c>
      <c r="J37" s="156">
        <f>ROUND(((SUM(BE94:BE101))*I37),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ROUND((SUM(BF94:BF101)),  2)</f>
        <v>0</v>
      </c>
      <c r="I38" s="157">
        <v>0.14999999999999999</v>
      </c>
      <c r="J38" s="156">
        <f>ROUND(((SUM(BF94:BF101))*I38),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ROUND((SUM(BG94:BG101)),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ROUND((SUM(BH94:BH101)),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ROUND((SUM(BI94:BI101)),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2691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2692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2983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2694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961/DEM - Demontážní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J94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2700</v>
      </c>
      <c r="E68" s="181"/>
      <c r="F68" s="181"/>
      <c r="G68" s="181"/>
      <c r="H68" s="181"/>
      <c r="I68" s="182"/>
      <c r="J68" s="183">
        <f>J95</f>
        <v>0</v>
      </c>
      <c r="K68" s="179"/>
      <c r="L68" s="184"/>
    </row>
    <row r="69" s="9" customFormat="1" ht="19.92" customHeight="1">
      <c r="B69" s="185"/>
      <c r="C69" s="122"/>
      <c r="D69" s="186" t="s">
        <v>2701</v>
      </c>
      <c r="E69" s="187"/>
      <c r="F69" s="187"/>
      <c r="G69" s="187"/>
      <c r="H69" s="187"/>
      <c r="I69" s="188"/>
      <c r="J69" s="189">
        <f>J96</f>
        <v>0</v>
      </c>
      <c r="K69" s="122"/>
      <c r="L69" s="190"/>
    </row>
    <row r="70" s="9" customFormat="1" ht="19.92" customHeight="1">
      <c r="B70" s="185"/>
      <c r="C70" s="122"/>
      <c r="D70" s="186" t="s">
        <v>2702</v>
      </c>
      <c r="E70" s="187"/>
      <c r="F70" s="187"/>
      <c r="G70" s="187"/>
      <c r="H70" s="187"/>
      <c r="I70" s="188"/>
      <c r="J70" s="189">
        <f>J99</f>
        <v>0</v>
      </c>
      <c r="K70" s="122"/>
      <c r="L70" s="190"/>
    </row>
    <row r="71" s="1" customFormat="1" ht="21.84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8"/>
      <c r="J72" s="59"/>
      <c r="K72" s="59"/>
      <c r="L72" s="44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71"/>
      <c r="J76" s="61"/>
      <c r="K76" s="61"/>
      <c r="L76" s="44"/>
    </row>
    <row r="77" s="1" customFormat="1" ht="24.96" customHeight="1">
      <c r="B77" s="39"/>
      <c r="C77" s="24" t="s">
        <v>179</v>
      </c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16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6.5" customHeight="1">
      <c r="B80" s="39"/>
      <c r="C80" s="40"/>
      <c r="D80" s="40"/>
      <c r="E80" s="172" t="str">
        <f>E7</f>
        <v>Malešická, 1. a 2. etapa, 2. etapa Za Vackovem - Habrová</v>
      </c>
      <c r="F80" s="33"/>
      <c r="G80" s="33"/>
      <c r="H80" s="33"/>
      <c r="I80" s="144"/>
      <c r="J80" s="40"/>
      <c r="K80" s="40"/>
      <c r="L80" s="44"/>
    </row>
    <row r="81" ht="12" customHeight="1">
      <c r="B81" s="22"/>
      <c r="C81" s="33" t="s">
        <v>168</v>
      </c>
      <c r="D81" s="23"/>
      <c r="E81" s="23"/>
      <c r="F81" s="23"/>
      <c r="G81" s="23"/>
      <c r="H81" s="23"/>
      <c r="I81" s="137"/>
      <c r="J81" s="23"/>
      <c r="K81" s="23"/>
      <c r="L81" s="21"/>
    </row>
    <row r="82" ht="16.5" customHeight="1">
      <c r="B82" s="22"/>
      <c r="C82" s="23"/>
      <c r="D82" s="23"/>
      <c r="E82" s="172" t="s">
        <v>2691</v>
      </c>
      <c r="F82" s="23"/>
      <c r="G82" s="23"/>
      <c r="H82" s="23"/>
      <c r="I82" s="137"/>
      <c r="J82" s="23"/>
      <c r="K82" s="23"/>
      <c r="L82" s="21"/>
    </row>
    <row r="83" ht="12" customHeight="1">
      <c r="B83" s="22"/>
      <c r="C83" s="33" t="s">
        <v>2692</v>
      </c>
      <c r="D83" s="23"/>
      <c r="E83" s="23"/>
      <c r="F83" s="23"/>
      <c r="G83" s="23"/>
      <c r="H83" s="23"/>
      <c r="I83" s="137"/>
      <c r="J83" s="23"/>
      <c r="K83" s="23"/>
      <c r="L83" s="21"/>
    </row>
    <row r="84" s="1" customFormat="1" ht="16.5" customHeight="1">
      <c r="B84" s="39"/>
      <c r="C84" s="40"/>
      <c r="D84" s="40"/>
      <c r="E84" s="33" t="s">
        <v>2983</v>
      </c>
      <c r="F84" s="40"/>
      <c r="G84" s="40"/>
      <c r="H84" s="40"/>
      <c r="I84" s="144"/>
      <c r="J84" s="40"/>
      <c r="K84" s="40"/>
      <c r="L84" s="44"/>
    </row>
    <row r="85" s="1" customFormat="1" ht="12" customHeight="1">
      <c r="B85" s="39"/>
      <c r="C85" s="33" t="s">
        <v>2694</v>
      </c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6.5" customHeight="1">
      <c r="B86" s="39"/>
      <c r="C86" s="40"/>
      <c r="D86" s="40"/>
      <c r="E86" s="65" t="str">
        <f>E13</f>
        <v>961/DEM - Demontážní práce</v>
      </c>
      <c r="F86" s="40"/>
      <c r="G86" s="40"/>
      <c r="H86" s="40"/>
      <c r="I86" s="144"/>
      <c r="J86" s="40"/>
      <c r="K86" s="40"/>
      <c r="L86" s="44"/>
    </row>
    <row r="87" s="1" customFormat="1" ht="6.96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2" customHeight="1">
      <c r="B88" s="39"/>
      <c r="C88" s="33" t="s">
        <v>21</v>
      </c>
      <c r="D88" s="40"/>
      <c r="E88" s="40"/>
      <c r="F88" s="28" t="str">
        <f>F16</f>
        <v xml:space="preserve"> </v>
      </c>
      <c r="G88" s="40"/>
      <c r="H88" s="40"/>
      <c r="I88" s="146" t="s">
        <v>23</v>
      </c>
      <c r="J88" s="68" t="str">
        <f>IF(J16="","",J16)</f>
        <v>25. 10. 2018</v>
      </c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3.65" customHeight="1">
      <c r="B90" s="39"/>
      <c r="C90" s="33" t="s">
        <v>25</v>
      </c>
      <c r="D90" s="40"/>
      <c r="E90" s="40"/>
      <c r="F90" s="28" t="str">
        <f>E19</f>
        <v>PREdistribuce, a.s.</v>
      </c>
      <c r="G90" s="40"/>
      <c r="H90" s="40"/>
      <c r="I90" s="146" t="s">
        <v>33</v>
      </c>
      <c r="J90" s="37" t="str">
        <f>E25</f>
        <v>ELEKTROŠTIKA, s.r.o.</v>
      </c>
      <c r="K90" s="40"/>
      <c r="L90" s="44"/>
    </row>
    <row r="91" s="1" customFormat="1" ht="13.65" customHeight="1">
      <c r="B91" s="39"/>
      <c r="C91" s="33" t="s">
        <v>31</v>
      </c>
      <c r="D91" s="40"/>
      <c r="E91" s="40"/>
      <c r="F91" s="28" t="str">
        <f>IF(E22="","",E22)</f>
        <v>Vyplň údaj</v>
      </c>
      <c r="G91" s="40"/>
      <c r="H91" s="40"/>
      <c r="I91" s="146" t="s">
        <v>38</v>
      </c>
      <c r="J91" s="37" t="str">
        <f>E28</f>
        <v xml:space="preserve"> </v>
      </c>
      <c r="K91" s="40"/>
      <c r="L91" s="44"/>
    </row>
    <row r="92" s="1" customFormat="1" ht="10.32" customHeight="1">
      <c r="B92" s="39"/>
      <c r="C92" s="40"/>
      <c r="D92" s="40"/>
      <c r="E92" s="40"/>
      <c r="F92" s="40"/>
      <c r="G92" s="40"/>
      <c r="H92" s="40"/>
      <c r="I92" s="144"/>
      <c r="J92" s="40"/>
      <c r="K92" s="40"/>
      <c r="L92" s="44"/>
    </row>
    <row r="93" s="10" customFormat="1" ht="29.28" customHeight="1">
      <c r="B93" s="191"/>
      <c r="C93" s="192" t="s">
        <v>180</v>
      </c>
      <c r="D93" s="193" t="s">
        <v>61</v>
      </c>
      <c r="E93" s="193" t="s">
        <v>57</v>
      </c>
      <c r="F93" s="193" t="s">
        <v>58</v>
      </c>
      <c r="G93" s="193" t="s">
        <v>181</v>
      </c>
      <c r="H93" s="193" t="s">
        <v>182</v>
      </c>
      <c r="I93" s="194" t="s">
        <v>183</v>
      </c>
      <c r="J93" s="193" t="s">
        <v>172</v>
      </c>
      <c r="K93" s="195" t="s">
        <v>184</v>
      </c>
      <c r="L93" s="196"/>
      <c r="M93" s="88" t="s">
        <v>19</v>
      </c>
      <c r="N93" s="89" t="s">
        <v>46</v>
      </c>
      <c r="O93" s="89" t="s">
        <v>185</v>
      </c>
      <c r="P93" s="89" t="s">
        <v>186</v>
      </c>
      <c r="Q93" s="89" t="s">
        <v>187</v>
      </c>
      <c r="R93" s="89" t="s">
        <v>188</v>
      </c>
      <c r="S93" s="89" t="s">
        <v>189</v>
      </c>
      <c r="T93" s="90" t="s">
        <v>190</v>
      </c>
    </row>
    <row r="94" s="1" customFormat="1" ht="22.8" customHeight="1">
      <c r="B94" s="39"/>
      <c r="C94" s="95" t="s">
        <v>191</v>
      </c>
      <c r="D94" s="40"/>
      <c r="E94" s="40"/>
      <c r="F94" s="40"/>
      <c r="G94" s="40"/>
      <c r="H94" s="40"/>
      <c r="I94" s="144"/>
      <c r="J94" s="197">
        <f>BK94</f>
        <v>0</v>
      </c>
      <c r="K94" s="40"/>
      <c r="L94" s="44"/>
      <c r="M94" s="91"/>
      <c r="N94" s="92"/>
      <c r="O94" s="92"/>
      <c r="P94" s="198">
        <f>P95</f>
        <v>0</v>
      </c>
      <c r="Q94" s="92"/>
      <c r="R94" s="198">
        <f>R95</f>
        <v>0</v>
      </c>
      <c r="S94" s="92"/>
      <c r="T94" s="199">
        <f>T95</f>
        <v>0</v>
      </c>
      <c r="AT94" s="18" t="s">
        <v>75</v>
      </c>
      <c r="AU94" s="18" t="s">
        <v>173</v>
      </c>
      <c r="BK94" s="200">
        <f>BK95</f>
        <v>0</v>
      </c>
    </row>
    <row r="95" s="11" customFormat="1" ht="25.92" customHeight="1">
      <c r="B95" s="201"/>
      <c r="C95" s="202"/>
      <c r="D95" s="203" t="s">
        <v>75</v>
      </c>
      <c r="E95" s="204" t="s">
        <v>497</v>
      </c>
      <c r="F95" s="204" t="s">
        <v>2709</v>
      </c>
      <c r="G95" s="202"/>
      <c r="H95" s="202"/>
      <c r="I95" s="205"/>
      <c r="J95" s="206">
        <f>BK95</f>
        <v>0</v>
      </c>
      <c r="K95" s="202"/>
      <c r="L95" s="207"/>
      <c r="M95" s="208"/>
      <c r="N95" s="209"/>
      <c r="O95" s="209"/>
      <c r="P95" s="210">
        <f>P96+P99</f>
        <v>0</v>
      </c>
      <c r="Q95" s="209"/>
      <c r="R95" s="210">
        <f>R96+R99</f>
        <v>0</v>
      </c>
      <c r="S95" s="209"/>
      <c r="T95" s="211">
        <f>T96+T99</f>
        <v>0</v>
      </c>
      <c r="AR95" s="212" t="s">
        <v>121</v>
      </c>
      <c r="AT95" s="213" t="s">
        <v>75</v>
      </c>
      <c r="AU95" s="213" t="s">
        <v>76</v>
      </c>
      <c r="AY95" s="212" t="s">
        <v>195</v>
      </c>
      <c r="BK95" s="214">
        <f>BK96+BK99</f>
        <v>0</v>
      </c>
    </row>
    <row r="96" s="11" customFormat="1" ht="22.8" customHeight="1">
      <c r="B96" s="201"/>
      <c r="C96" s="202"/>
      <c r="D96" s="203" t="s">
        <v>75</v>
      </c>
      <c r="E96" s="215" t="s">
        <v>2710</v>
      </c>
      <c r="F96" s="215" t="s">
        <v>2711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SUM(P97:P98)</f>
        <v>0</v>
      </c>
      <c r="Q96" s="209"/>
      <c r="R96" s="210">
        <f>SUM(R97:R98)</f>
        <v>0</v>
      </c>
      <c r="S96" s="209"/>
      <c r="T96" s="211">
        <f>SUM(T97:T98)</f>
        <v>0</v>
      </c>
      <c r="AR96" s="212" t="s">
        <v>121</v>
      </c>
      <c r="AT96" s="213" t="s">
        <v>75</v>
      </c>
      <c r="AU96" s="213" t="s">
        <v>84</v>
      </c>
      <c r="AY96" s="212" t="s">
        <v>195</v>
      </c>
      <c r="BK96" s="214">
        <f>SUM(BK97:BK98)</f>
        <v>0</v>
      </c>
    </row>
    <row r="97" s="1" customFormat="1" ht="16.5" customHeight="1">
      <c r="B97" s="39"/>
      <c r="C97" s="217" t="s">
        <v>84</v>
      </c>
      <c r="D97" s="217" t="s">
        <v>198</v>
      </c>
      <c r="E97" s="218" t="s">
        <v>3075</v>
      </c>
      <c r="F97" s="219" t="s">
        <v>3076</v>
      </c>
      <c r="G97" s="220" t="s">
        <v>223</v>
      </c>
      <c r="H97" s="221">
        <v>4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780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780</v>
      </c>
      <c r="BM97" s="18" t="s">
        <v>3077</v>
      </c>
    </row>
    <row r="98" s="1" customFormat="1">
      <c r="B98" s="39"/>
      <c r="C98" s="40"/>
      <c r="D98" s="229" t="s">
        <v>204</v>
      </c>
      <c r="E98" s="40"/>
      <c r="F98" s="230" t="s">
        <v>3078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1" customFormat="1" ht="22.8" customHeight="1">
      <c r="B99" s="201"/>
      <c r="C99" s="202"/>
      <c r="D99" s="203" t="s">
        <v>75</v>
      </c>
      <c r="E99" s="215" t="s">
        <v>2762</v>
      </c>
      <c r="F99" s="215" t="s">
        <v>2763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SUM(P100:P101)</f>
        <v>0</v>
      </c>
      <c r="Q99" s="209"/>
      <c r="R99" s="210">
        <f>SUM(R100:R101)</f>
        <v>0</v>
      </c>
      <c r="S99" s="209"/>
      <c r="T99" s="211">
        <f>SUM(T100:T101)</f>
        <v>0</v>
      </c>
      <c r="AR99" s="212" t="s">
        <v>121</v>
      </c>
      <c r="AT99" s="213" t="s">
        <v>75</v>
      </c>
      <c r="AU99" s="213" t="s">
        <v>84</v>
      </c>
      <c r="AY99" s="212" t="s">
        <v>195</v>
      </c>
      <c r="BK99" s="214">
        <f>SUM(BK100:BK101)</f>
        <v>0</v>
      </c>
    </row>
    <row r="100" s="1" customFormat="1" ht="16.5" customHeight="1">
      <c r="B100" s="39"/>
      <c r="C100" s="217" t="s">
        <v>86</v>
      </c>
      <c r="D100" s="217" t="s">
        <v>198</v>
      </c>
      <c r="E100" s="218" t="s">
        <v>3079</v>
      </c>
      <c r="F100" s="219" t="s">
        <v>3080</v>
      </c>
      <c r="G100" s="220" t="s">
        <v>312</v>
      </c>
      <c r="H100" s="221">
        <v>35</v>
      </c>
      <c r="I100" s="222"/>
      <c r="J100" s="223">
        <f>ROUND(I100*H100,2)</f>
        <v>0</v>
      </c>
      <c r="K100" s="219" t="s">
        <v>19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780</v>
      </c>
      <c r="AT100" s="18" t="s">
        <v>198</v>
      </c>
      <c r="AU100" s="18" t="s">
        <v>86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780</v>
      </c>
      <c r="BM100" s="18" t="s">
        <v>3081</v>
      </c>
    </row>
    <row r="101" s="1" customFormat="1">
      <c r="B101" s="39"/>
      <c r="C101" s="40"/>
      <c r="D101" s="229" t="s">
        <v>204</v>
      </c>
      <c r="E101" s="40"/>
      <c r="F101" s="230" t="s">
        <v>2988</v>
      </c>
      <c r="G101" s="40"/>
      <c r="H101" s="40"/>
      <c r="I101" s="144"/>
      <c r="J101" s="40"/>
      <c r="K101" s="40"/>
      <c r="L101" s="44"/>
      <c r="M101" s="232"/>
      <c r="N101" s="233"/>
      <c r="O101" s="233"/>
      <c r="P101" s="233"/>
      <c r="Q101" s="233"/>
      <c r="R101" s="233"/>
      <c r="S101" s="233"/>
      <c r="T101" s="234"/>
      <c r="AT101" s="18" t="s">
        <v>204</v>
      </c>
      <c r="AU101" s="18" t="s">
        <v>86</v>
      </c>
    </row>
    <row r="102" s="1" customFormat="1" ht="6.96" customHeight="1">
      <c r="B102" s="58"/>
      <c r="C102" s="59"/>
      <c r="D102" s="59"/>
      <c r="E102" s="59"/>
      <c r="F102" s="59"/>
      <c r="G102" s="59"/>
      <c r="H102" s="59"/>
      <c r="I102" s="168"/>
      <c r="J102" s="59"/>
      <c r="K102" s="59"/>
      <c r="L102" s="44"/>
    </row>
  </sheetData>
  <sheetProtection sheet="1" autoFilter="0" formatColumns="0" formatRows="0" objects="1" scenarios="1" spinCount="100000" saltValue="xyOcg7RGQxQmQvfR9hsciJU1YRH2m+v2mpVgFV/dNxAf2NfngTODpFRRuLPjJO5mo1gF1qn0oeQUGTmwm7Tvsw==" hashValue="IeqNzW/+PyhpQTK0CjGqPgxUMbbIi4yWMJazGwHwhnYyPDoZVG/t359bAYa9v5ft/XEfxrrZQhOyVv+Jsie7vQ==" algorithmName="SHA-512" password="CC35"/>
  <autoFilter ref="C93:K10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154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3082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ROUND(J85,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ROUND((SUM(BE85:BE171)),  2)</f>
        <v>0</v>
      </c>
      <c r="I33" s="157">
        <v>0.20999999999999999</v>
      </c>
      <c r="J33" s="156">
        <f>ROUND(((SUM(BE85:BE171))*I33),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ROUND((SUM(BF85:BF171)),  2)</f>
        <v>0</v>
      </c>
      <c r="I34" s="157">
        <v>0.14999999999999999</v>
      </c>
      <c r="J34" s="156">
        <f>ROUND(((SUM(BF85:BF171))*I34),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ROUND((SUM(BG85:BG171)),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ROUND((SUM(BH85:BH171)),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ROUND((SUM(BI85:BI171)),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403 - Přeložka kabelu SŽDC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J85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J86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J87</f>
        <v>0</v>
      </c>
      <c r="K61" s="122"/>
      <c r="L61" s="190"/>
    </row>
    <row r="62" s="8" customFormat="1" ht="24.96" customHeight="1">
      <c r="B62" s="178"/>
      <c r="C62" s="179"/>
      <c r="D62" s="180" t="s">
        <v>2700</v>
      </c>
      <c r="E62" s="181"/>
      <c r="F62" s="181"/>
      <c r="G62" s="181"/>
      <c r="H62" s="181"/>
      <c r="I62" s="182"/>
      <c r="J62" s="183">
        <f>J91</f>
        <v>0</v>
      </c>
      <c r="K62" s="179"/>
      <c r="L62" s="184"/>
    </row>
    <row r="63" s="9" customFormat="1" ht="19.92" customHeight="1">
      <c r="B63" s="185"/>
      <c r="C63" s="122"/>
      <c r="D63" s="186" t="s">
        <v>2702</v>
      </c>
      <c r="E63" s="187"/>
      <c r="F63" s="187"/>
      <c r="G63" s="187"/>
      <c r="H63" s="187"/>
      <c r="I63" s="188"/>
      <c r="J63" s="189">
        <f>J92</f>
        <v>0</v>
      </c>
      <c r="K63" s="122"/>
      <c r="L63" s="190"/>
    </row>
    <row r="64" s="9" customFormat="1" ht="19.92" customHeight="1">
      <c r="B64" s="185"/>
      <c r="C64" s="122"/>
      <c r="D64" s="186" t="s">
        <v>2703</v>
      </c>
      <c r="E64" s="187"/>
      <c r="F64" s="187"/>
      <c r="G64" s="187"/>
      <c r="H64" s="187"/>
      <c r="I64" s="188"/>
      <c r="J64" s="189">
        <f>J116</f>
        <v>0</v>
      </c>
      <c r="K64" s="122"/>
      <c r="L64" s="190"/>
    </row>
    <row r="65" s="9" customFormat="1" ht="19.92" customHeight="1">
      <c r="B65" s="185"/>
      <c r="C65" s="122"/>
      <c r="D65" s="186" t="s">
        <v>175</v>
      </c>
      <c r="E65" s="187"/>
      <c r="F65" s="187"/>
      <c r="G65" s="187"/>
      <c r="H65" s="187"/>
      <c r="I65" s="188"/>
      <c r="J65" s="189">
        <f>J166</f>
        <v>0</v>
      </c>
      <c r="K65" s="122"/>
      <c r="L65" s="190"/>
    </row>
    <row r="66" s="1" customFormat="1" ht="21.84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8"/>
      <c r="J67" s="59"/>
      <c r="K67" s="59"/>
      <c r="L67" s="44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71"/>
      <c r="J71" s="61"/>
      <c r="K71" s="61"/>
      <c r="L71" s="44"/>
    </row>
    <row r="72" s="1" customFormat="1" ht="24.96" customHeight="1">
      <c r="B72" s="39"/>
      <c r="C72" s="24" t="s">
        <v>179</v>
      </c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6.96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44"/>
      <c r="J74" s="40"/>
      <c r="K74" s="40"/>
      <c r="L74" s="44"/>
    </row>
    <row r="75" s="1" customFormat="1" ht="16.5" customHeight="1">
      <c r="B75" s="39"/>
      <c r="C75" s="40"/>
      <c r="D75" s="40"/>
      <c r="E75" s="172" t="str">
        <f>E7</f>
        <v>Malešická, 1. a 2. etapa, 2. etapa Za Vackovem - Habrová</v>
      </c>
      <c r="F75" s="33"/>
      <c r="G75" s="33"/>
      <c r="H75" s="33"/>
      <c r="I75" s="144"/>
      <c r="J75" s="40"/>
      <c r="K75" s="40"/>
      <c r="L75" s="44"/>
    </row>
    <row r="76" s="1" customFormat="1" ht="12" customHeight="1">
      <c r="B76" s="39"/>
      <c r="C76" s="33" t="s">
        <v>168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6.5" customHeight="1">
      <c r="B77" s="39"/>
      <c r="C77" s="40"/>
      <c r="D77" s="40"/>
      <c r="E77" s="65" t="str">
        <f>E9</f>
        <v>SO 403 - Přeložka kabelu SŽDC</v>
      </c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21</v>
      </c>
      <c r="D79" s="40"/>
      <c r="E79" s="40"/>
      <c r="F79" s="28" t="str">
        <f>F12</f>
        <v>Praha 3</v>
      </c>
      <c r="G79" s="40"/>
      <c r="H79" s="40"/>
      <c r="I79" s="146" t="s">
        <v>23</v>
      </c>
      <c r="J79" s="68" t="str">
        <f>IF(J12="","",J12)</f>
        <v>25. 10. 2018</v>
      </c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3.65" customHeight="1">
      <c r="B81" s="39"/>
      <c r="C81" s="33" t="s">
        <v>25</v>
      </c>
      <c r="D81" s="40"/>
      <c r="E81" s="40"/>
      <c r="F81" s="28" t="str">
        <f>E15</f>
        <v>Technická správa komunikací hl. m. Prahy</v>
      </c>
      <c r="G81" s="40"/>
      <c r="H81" s="40"/>
      <c r="I81" s="146" t="s">
        <v>33</v>
      </c>
      <c r="J81" s="37" t="str">
        <f>E21</f>
        <v>NOVÁK &amp; PARTNER, s.r.o.</v>
      </c>
      <c r="K81" s="40"/>
      <c r="L81" s="44"/>
    </row>
    <row r="82" s="1" customFormat="1" ht="13.65" customHeight="1">
      <c r="B82" s="39"/>
      <c r="C82" s="33" t="s">
        <v>31</v>
      </c>
      <c r="D82" s="40"/>
      <c r="E82" s="40"/>
      <c r="F82" s="28" t="str">
        <f>IF(E18="","",E18)</f>
        <v>Vyplň údaj</v>
      </c>
      <c r="G82" s="40"/>
      <c r="H82" s="40"/>
      <c r="I82" s="146" t="s">
        <v>38</v>
      </c>
      <c r="J82" s="37" t="str">
        <f>E24</f>
        <v xml:space="preserve"> </v>
      </c>
      <c r="K82" s="40"/>
      <c r="L82" s="44"/>
    </row>
    <row r="83" s="1" customFormat="1" ht="10.32" customHeight="1"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44"/>
    </row>
    <row r="84" s="10" customFormat="1" ht="29.28" customHeight="1">
      <c r="B84" s="191"/>
      <c r="C84" s="192" t="s">
        <v>180</v>
      </c>
      <c r="D84" s="193" t="s">
        <v>61</v>
      </c>
      <c r="E84" s="193" t="s">
        <v>57</v>
      </c>
      <c r="F84" s="193" t="s">
        <v>58</v>
      </c>
      <c r="G84" s="193" t="s">
        <v>181</v>
      </c>
      <c r="H84" s="193" t="s">
        <v>182</v>
      </c>
      <c r="I84" s="194" t="s">
        <v>183</v>
      </c>
      <c r="J84" s="193" t="s">
        <v>172</v>
      </c>
      <c r="K84" s="195" t="s">
        <v>184</v>
      </c>
      <c r="L84" s="196"/>
      <c r="M84" s="88" t="s">
        <v>19</v>
      </c>
      <c r="N84" s="89" t="s">
        <v>46</v>
      </c>
      <c r="O84" s="89" t="s">
        <v>185</v>
      </c>
      <c r="P84" s="89" t="s">
        <v>186</v>
      </c>
      <c r="Q84" s="89" t="s">
        <v>187</v>
      </c>
      <c r="R84" s="89" t="s">
        <v>188</v>
      </c>
      <c r="S84" s="89" t="s">
        <v>189</v>
      </c>
      <c r="T84" s="90" t="s">
        <v>190</v>
      </c>
    </row>
    <row r="85" s="1" customFormat="1" ht="22.8" customHeight="1">
      <c r="B85" s="39"/>
      <c r="C85" s="95" t="s">
        <v>191</v>
      </c>
      <c r="D85" s="40"/>
      <c r="E85" s="40"/>
      <c r="F85" s="40"/>
      <c r="G85" s="40"/>
      <c r="H85" s="40"/>
      <c r="I85" s="144"/>
      <c r="J85" s="197">
        <f>BK85</f>
        <v>0</v>
      </c>
      <c r="K85" s="40"/>
      <c r="L85" s="44"/>
      <c r="M85" s="91"/>
      <c r="N85" s="92"/>
      <c r="O85" s="92"/>
      <c r="P85" s="198">
        <f>P86+P91</f>
        <v>0</v>
      </c>
      <c r="Q85" s="92"/>
      <c r="R85" s="198">
        <f>R86+R91</f>
        <v>7.7405900000000001</v>
      </c>
      <c r="S85" s="92"/>
      <c r="T85" s="199">
        <f>T86+T91</f>
        <v>0</v>
      </c>
      <c r="AT85" s="18" t="s">
        <v>75</v>
      </c>
      <c r="AU85" s="18" t="s">
        <v>173</v>
      </c>
      <c r="BK85" s="200">
        <f>BK86+BK91</f>
        <v>0</v>
      </c>
    </row>
    <row r="86" s="11" customFormat="1" ht="25.92" customHeight="1">
      <c r="B86" s="201"/>
      <c r="C86" s="202"/>
      <c r="D86" s="203" t="s">
        <v>75</v>
      </c>
      <c r="E86" s="204" t="s">
        <v>277</v>
      </c>
      <c r="F86" s="204" t="s">
        <v>278</v>
      </c>
      <c r="G86" s="202"/>
      <c r="H86" s="202"/>
      <c r="I86" s="205"/>
      <c r="J86" s="206">
        <f>BK86</f>
        <v>0</v>
      </c>
      <c r="K86" s="202"/>
      <c r="L86" s="207"/>
      <c r="M86" s="208"/>
      <c r="N86" s="209"/>
      <c r="O86" s="209"/>
      <c r="P86" s="210">
        <f>P87</f>
        <v>0</v>
      </c>
      <c r="Q86" s="209"/>
      <c r="R86" s="210">
        <f>R87</f>
        <v>0</v>
      </c>
      <c r="S86" s="209"/>
      <c r="T86" s="211">
        <f>T87</f>
        <v>0</v>
      </c>
      <c r="AR86" s="212" t="s">
        <v>84</v>
      </c>
      <c r="AT86" s="213" t="s">
        <v>75</v>
      </c>
      <c r="AU86" s="213" t="s">
        <v>76</v>
      </c>
      <c r="AY86" s="212" t="s">
        <v>195</v>
      </c>
      <c r="BK86" s="214">
        <f>BK87</f>
        <v>0</v>
      </c>
    </row>
    <row r="87" s="11" customFormat="1" ht="22.8" customHeight="1">
      <c r="B87" s="201"/>
      <c r="C87" s="202"/>
      <c r="D87" s="203" t="s">
        <v>75</v>
      </c>
      <c r="E87" s="215" t="s">
        <v>84</v>
      </c>
      <c r="F87" s="215" t="s">
        <v>279</v>
      </c>
      <c r="G87" s="202"/>
      <c r="H87" s="202"/>
      <c r="I87" s="205"/>
      <c r="J87" s="216">
        <f>BK87</f>
        <v>0</v>
      </c>
      <c r="K87" s="202"/>
      <c r="L87" s="207"/>
      <c r="M87" s="208"/>
      <c r="N87" s="209"/>
      <c r="O87" s="209"/>
      <c r="P87" s="210">
        <f>SUM(P88:P90)</f>
        <v>0</v>
      </c>
      <c r="Q87" s="209"/>
      <c r="R87" s="210">
        <f>SUM(R88:R90)</f>
        <v>0</v>
      </c>
      <c r="S87" s="209"/>
      <c r="T87" s="211">
        <f>SUM(T88:T90)</f>
        <v>0</v>
      </c>
      <c r="AR87" s="212" t="s">
        <v>84</v>
      </c>
      <c r="AT87" s="213" t="s">
        <v>75</v>
      </c>
      <c r="AU87" s="213" t="s">
        <v>84</v>
      </c>
      <c r="AY87" s="212" t="s">
        <v>195</v>
      </c>
      <c r="BK87" s="214">
        <f>SUM(BK88:BK90)</f>
        <v>0</v>
      </c>
    </row>
    <row r="88" s="1" customFormat="1" ht="16.5" customHeight="1">
      <c r="B88" s="39"/>
      <c r="C88" s="217" t="s">
        <v>84</v>
      </c>
      <c r="D88" s="217" t="s">
        <v>198</v>
      </c>
      <c r="E88" s="218" t="s">
        <v>334</v>
      </c>
      <c r="F88" s="219" t="s">
        <v>3083</v>
      </c>
      <c r="G88" s="220" t="s">
        <v>336</v>
      </c>
      <c r="H88" s="221">
        <v>5.6029999999999998</v>
      </c>
      <c r="I88" s="222"/>
      <c r="J88" s="223">
        <f>ROUND(I88*H88,2)</f>
        <v>0</v>
      </c>
      <c r="K88" s="219" t="s">
        <v>208</v>
      </c>
      <c r="L88" s="44"/>
      <c r="M88" s="224" t="s">
        <v>19</v>
      </c>
      <c r="N88" s="225" t="s">
        <v>47</v>
      </c>
      <c r="O88" s="80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AR88" s="18" t="s">
        <v>780</v>
      </c>
      <c r="AT88" s="18" t="s">
        <v>198</v>
      </c>
      <c r="AU88" s="18" t="s">
        <v>86</v>
      </c>
      <c r="AY88" s="18" t="s">
        <v>195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8" t="s">
        <v>84</v>
      </c>
      <c r="BK88" s="228">
        <f>ROUND(I88*H88,2)</f>
        <v>0</v>
      </c>
      <c r="BL88" s="18" t="s">
        <v>780</v>
      </c>
      <c r="BM88" s="18" t="s">
        <v>3084</v>
      </c>
    </row>
    <row r="89" s="1" customFormat="1">
      <c r="B89" s="39"/>
      <c r="C89" s="40"/>
      <c r="D89" s="229" t="s">
        <v>204</v>
      </c>
      <c r="E89" s="40"/>
      <c r="F89" s="230" t="s">
        <v>3085</v>
      </c>
      <c r="G89" s="40"/>
      <c r="H89" s="40"/>
      <c r="I89" s="144"/>
      <c r="J89" s="40"/>
      <c r="K89" s="40"/>
      <c r="L89" s="44"/>
      <c r="M89" s="231"/>
      <c r="N89" s="80"/>
      <c r="O89" s="80"/>
      <c r="P89" s="80"/>
      <c r="Q89" s="80"/>
      <c r="R89" s="80"/>
      <c r="S89" s="80"/>
      <c r="T89" s="81"/>
      <c r="AT89" s="18" t="s">
        <v>204</v>
      </c>
      <c r="AU89" s="18" t="s">
        <v>86</v>
      </c>
    </row>
    <row r="90" s="12" customFormat="1">
      <c r="B90" s="235"/>
      <c r="C90" s="236"/>
      <c r="D90" s="229" t="s">
        <v>285</v>
      </c>
      <c r="E90" s="237" t="s">
        <v>19</v>
      </c>
      <c r="F90" s="238" t="s">
        <v>3086</v>
      </c>
      <c r="G90" s="236"/>
      <c r="H90" s="239">
        <v>5.6029999999999998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AT90" s="245" t="s">
        <v>285</v>
      </c>
      <c r="AU90" s="245" t="s">
        <v>86</v>
      </c>
      <c r="AV90" s="12" t="s">
        <v>86</v>
      </c>
      <c r="AW90" s="12" t="s">
        <v>37</v>
      </c>
      <c r="AX90" s="12" t="s">
        <v>84</v>
      </c>
      <c r="AY90" s="245" t="s">
        <v>195</v>
      </c>
    </row>
    <row r="91" s="11" customFormat="1" ht="25.92" customHeight="1">
      <c r="B91" s="201"/>
      <c r="C91" s="202"/>
      <c r="D91" s="203" t="s">
        <v>75</v>
      </c>
      <c r="E91" s="204" t="s">
        <v>497</v>
      </c>
      <c r="F91" s="204" t="s">
        <v>2709</v>
      </c>
      <c r="G91" s="202"/>
      <c r="H91" s="202"/>
      <c r="I91" s="205"/>
      <c r="J91" s="206">
        <f>BK91</f>
        <v>0</v>
      </c>
      <c r="K91" s="202"/>
      <c r="L91" s="207"/>
      <c r="M91" s="208"/>
      <c r="N91" s="209"/>
      <c r="O91" s="209"/>
      <c r="P91" s="210">
        <f>P92+P116+P166</f>
        <v>0</v>
      </c>
      <c r="Q91" s="209"/>
      <c r="R91" s="210">
        <f>R92+R116+R166</f>
        <v>7.7405900000000001</v>
      </c>
      <c r="S91" s="209"/>
      <c r="T91" s="211">
        <f>T92+T116+T166</f>
        <v>0</v>
      </c>
      <c r="AR91" s="212" t="s">
        <v>121</v>
      </c>
      <c r="AT91" s="213" t="s">
        <v>75</v>
      </c>
      <c r="AU91" s="213" t="s">
        <v>76</v>
      </c>
      <c r="AY91" s="212" t="s">
        <v>195</v>
      </c>
      <c r="BK91" s="214">
        <f>BK92+BK116+BK166</f>
        <v>0</v>
      </c>
    </row>
    <row r="92" s="11" customFormat="1" ht="22.8" customHeight="1">
      <c r="B92" s="201"/>
      <c r="C92" s="202"/>
      <c r="D92" s="203" t="s">
        <v>75</v>
      </c>
      <c r="E92" s="215" t="s">
        <v>2762</v>
      </c>
      <c r="F92" s="215" t="s">
        <v>2763</v>
      </c>
      <c r="G92" s="202"/>
      <c r="H92" s="202"/>
      <c r="I92" s="205"/>
      <c r="J92" s="216">
        <f>BK92</f>
        <v>0</v>
      </c>
      <c r="K92" s="202"/>
      <c r="L92" s="207"/>
      <c r="M92" s="208"/>
      <c r="N92" s="209"/>
      <c r="O92" s="209"/>
      <c r="P92" s="210">
        <f>SUM(P93:P115)</f>
        <v>0</v>
      </c>
      <c r="Q92" s="209"/>
      <c r="R92" s="210">
        <f>SUM(R93:R115)</f>
        <v>0.125</v>
      </c>
      <c r="S92" s="209"/>
      <c r="T92" s="211">
        <f>SUM(T93:T115)</f>
        <v>0</v>
      </c>
      <c r="AR92" s="212" t="s">
        <v>121</v>
      </c>
      <c r="AT92" s="213" t="s">
        <v>75</v>
      </c>
      <c r="AU92" s="213" t="s">
        <v>84</v>
      </c>
      <c r="AY92" s="212" t="s">
        <v>195</v>
      </c>
      <c r="BK92" s="214">
        <f>SUM(BK93:BK115)</f>
        <v>0</v>
      </c>
    </row>
    <row r="93" s="1" customFormat="1" ht="16.5" customHeight="1">
      <c r="B93" s="39"/>
      <c r="C93" s="217" t="s">
        <v>86</v>
      </c>
      <c r="D93" s="217" t="s">
        <v>198</v>
      </c>
      <c r="E93" s="218" t="s">
        <v>3087</v>
      </c>
      <c r="F93" s="219" t="s">
        <v>3088</v>
      </c>
      <c r="G93" s="220" t="s">
        <v>3089</v>
      </c>
      <c r="H93" s="221">
        <v>3400</v>
      </c>
      <c r="I93" s="222"/>
      <c r="J93" s="223">
        <f>ROUND(I93*H93,2)</f>
        <v>0</v>
      </c>
      <c r="K93" s="219" t="s">
        <v>208</v>
      </c>
      <c r="L93" s="44"/>
      <c r="M93" s="224" t="s">
        <v>19</v>
      </c>
      <c r="N93" s="225" t="s">
        <v>47</v>
      </c>
      <c r="O93" s="80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18" t="s">
        <v>780</v>
      </c>
      <c r="AT93" s="18" t="s">
        <v>198</v>
      </c>
      <c r="AU93" s="18" t="s">
        <v>86</v>
      </c>
      <c r="AY93" s="18" t="s">
        <v>195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84</v>
      </c>
      <c r="BK93" s="228">
        <f>ROUND(I93*H93,2)</f>
        <v>0</v>
      </c>
      <c r="BL93" s="18" t="s">
        <v>780</v>
      </c>
      <c r="BM93" s="18" t="s">
        <v>3090</v>
      </c>
    </row>
    <row r="94" s="1" customFormat="1">
      <c r="B94" s="39"/>
      <c r="C94" s="40"/>
      <c r="D94" s="229" t="s">
        <v>204</v>
      </c>
      <c r="E94" s="40"/>
      <c r="F94" s="230" t="s">
        <v>3091</v>
      </c>
      <c r="G94" s="40"/>
      <c r="H94" s="40"/>
      <c r="I94" s="144"/>
      <c r="J94" s="40"/>
      <c r="K94" s="40"/>
      <c r="L94" s="44"/>
      <c r="M94" s="231"/>
      <c r="N94" s="80"/>
      <c r="O94" s="80"/>
      <c r="P94" s="80"/>
      <c r="Q94" s="80"/>
      <c r="R94" s="80"/>
      <c r="S94" s="80"/>
      <c r="T94" s="81"/>
      <c r="AT94" s="18" t="s">
        <v>204</v>
      </c>
      <c r="AU94" s="18" t="s">
        <v>86</v>
      </c>
    </row>
    <row r="95" s="1" customFormat="1">
      <c r="B95" s="39"/>
      <c r="C95" s="40"/>
      <c r="D95" s="229" t="s">
        <v>1663</v>
      </c>
      <c r="E95" s="40"/>
      <c r="F95" s="280" t="s">
        <v>3092</v>
      </c>
      <c r="G95" s="40"/>
      <c r="H95" s="40"/>
      <c r="I95" s="144"/>
      <c r="J95" s="40"/>
      <c r="K95" s="40"/>
      <c r="L95" s="44"/>
      <c r="M95" s="231"/>
      <c r="N95" s="80"/>
      <c r="O95" s="80"/>
      <c r="P95" s="80"/>
      <c r="Q95" s="80"/>
      <c r="R95" s="80"/>
      <c r="S95" s="80"/>
      <c r="T95" s="81"/>
      <c r="AT95" s="18" t="s">
        <v>1663</v>
      </c>
      <c r="AU95" s="18" t="s">
        <v>86</v>
      </c>
    </row>
    <row r="96" s="12" customFormat="1">
      <c r="B96" s="235"/>
      <c r="C96" s="236"/>
      <c r="D96" s="229" t="s">
        <v>285</v>
      </c>
      <c r="E96" s="237" t="s">
        <v>19</v>
      </c>
      <c r="F96" s="238" t="s">
        <v>3093</v>
      </c>
      <c r="G96" s="236"/>
      <c r="H96" s="239">
        <v>1200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285</v>
      </c>
      <c r="AU96" s="245" t="s">
        <v>86</v>
      </c>
      <c r="AV96" s="12" t="s">
        <v>86</v>
      </c>
      <c r="AW96" s="12" t="s">
        <v>37</v>
      </c>
      <c r="AX96" s="12" t="s">
        <v>76</v>
      </c>
      <c r="AY96" s="245" t="s">
        <v>195</v>
      </c>
    </row>
    <row r="97" s="12" customFormat="1">
      <c r="B97" s="235"/>
      <c r="C97" s="236"/>
      <c r="D97" s="229" t="s">
        <v>285</v>
      </c>
      <c r="E97" s="237" t="s">
        <v>19</v>
      </c>
      <c r="F97" s="238" t="s">
        <v>3094</v>
      </c>
      <c r="G97" s="236"/>
      <c r="H97" s="239">
        <v>600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285</v>
      </c>
      <c r="AU97" s="245" t="s">
        <v>86</v>
      </c>
      <c r="AV97" s="12" t="s">
        <v>86</v>
      </c>
      <c r="AW97" s="12" t="s">
        <v>37</v>
      </c>
      <c r="AX97" s="12" t="s">
        <v>76</v>
      </c>
      <c r="AY97" s="245" t="s">
        <v>195</v>
      </c>
    </row>
    <row r="98" s="12" customFormat="1">
      <c r="B98" s="235"/>
      <c r="C98" s="236"/>
      <c r="D98" s="229" t="s">
        <v>285</v>
      </c>
      <c r="E98" s="237" t="s">
        <v>19</v>
      </c>
      <c r="F98" s="238" t="s">
        <v>3095</v>
      </c>
      <c r="G98" s="236"/>
      <c r="H98" s="239">
        <v>800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285</v>
      </c>
      <c r="AU98" s="245" t="s">
        <v>86</v>
      </c>
      <c r="AV98" s="12" t="s">
        <v>86</v>
      </c>
      <c r="AW98" s="12" t="s">
        <v>37</v>
      </c>
      <c r="AX98" s="12" t="s">
        <v>76</v>
      </c>
      <c r="AY98" s="245" t="s">
        <v>195</v>
      </c>
    </row>
    <row r="99" s="12" customFormat="1">
      <c r="B99" s="235"/>
      <c r="C99" s="236"/>
      <c r="D99" s="229" t="s">
        <v>285</v>
      </c>
      <c r="E99" s="237" t="s">
        <v>19</v>
      </c>
      <c r="F99" s="238" t="s">
        <v>3095</v>
      </c>
      <c r="G99" s="236"/>
      <c r="H99" s="239">
        <v>800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285</v>
      </c>
      <c r="AU99" s="245" t="s">
        <v>86</v>
      </c>
      <c r="AV99" s="12" t="s">
        <v>86</v>
      </c>
      <c r="AW99" s="12" t="s">
        <v>37</v>
      </c>
      <c r="AX99" s="12" t="s">
        <v>76</v>
      </c>
      <c r="AY99" s="245" t="s">
        <v>195</v>
      </c>
    </row>
    <row r="100" s="13" customFormat="1">
      <c r="B100" s="246"/>
      <c r="C100" s="247"/>
      <c r="D100" s="229" t="s">
        <v>285</v>
      </c>
      <c r="E100" s="248" t="s">
        <v>19</v>
      </c>
      <c r="F100" s="249" t="s">
        <v>294</v>
      </c>
      <c r="G100" s="247"/>
      <c r="H100" s="250">
        <v>3400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285</v>
      </c>
      <c r="AU100" s="256" t="s">
        <v>86</v>
      </c>
      <c r="AV100" s="13" t="s">
        <v>213</v>
      </c>
      <c r="AW100" s="13" t="s">
        <v>37</v>
      </c>
      <c r="AX100" s="13" t="s">
        <v>84</v>
      </c>
      <c r="AY100" s="256" t="s">
        <v>195</v>
      </c>
    </row>
    <row r="101" s="14" customFormat="1">
      <c r="B101" s="257"/>
      <c r="C101" s="258"/>
      <c r="D101" s="229" t="s">
        <v>285</v>
      </c>
      <c r="E101" s="259" t="s">
        <v>19</v>
      </c>
      <c r="F101" s="260" t="s">
        <v>3096</v>
      </c>
      <c r="G101" s="258"/>
      <c r="H101" s="259" t="s">
        <v>19</v>
      </c>
      <c r="I101" s="261"/>
      <c r="J101" s="258"/>
      <c r="K101" s="258"/>
      <c r="L101" s="262"/>
      <c r="M101" s="263"/>
      <c r="N101" s="264"/>
      <c r="O101" s="264"/>
      <c r="P101" s="264"/>
      <c r="Q101" s="264"/>
      <c r="R101" s="264"/>
      <c r="S101" s="264"/>
      <c r="T101" s="265"/>
      <c r="AT101" s="266" t="s">
        <v>285</v>
      </c>
      <c r="AU101" s="266" t="s">
        <v>86</v>
      </c>
      <c r="AV101" s="14" t="s">
        <v>84</v>
      </c>
      <c r="AW101" s="14" t="s">
        <v>37</v>
      </c>
      <c r="AX101" s="14" t="s">
        <v>76</v>
      </c>
      <c r="AY101" s="266" t="s">
        <v>195</v>
      </c>
    </row>
    <row r="102" s="1" customFormat="1" ht="16.5" customHeight="1">
      <c r="B102" s="39"/>
      <c r="C102" s="217" t="s">
        <v>121</v>
      </c>
      <c r="D102" s="217" t="s">
        <v>198</v>
      </c>
      <c r="E102" s="218" t="s">
        <v>3097</v>
      </c>
      <c r="F102" s="219" t="s">
        <v>3098</v>
      </c>
      <c r="G102" s="220" t="s">
        <v>3089</v>
      </c>
      <c r="H102" s="221">
        <v>608</v>
      </c>
      <c r="I102" s="222"/>
      <c r="J102" s="223">
        <f>ROUND(I102*H102,2)</f>
        <v>0</v>
      </c>
      <c r="K102" s="219" t="s">
        <v>19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780</v>
      </c>
      <c r="AT102" s="18" t="s">
        <v>198</v>
      </c>
      <c r="AU102" s="18" t="s">
        <v>86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780</v>
      </c>
      <c r="BM102" s="18" t="s">
        <v>3099</v>
      </c>
    </row>
    <row r="103" s="1" customFormat="1">
      <c r="B103" s="39"/>
      <c r="C103" s="40"/>
      <c r="D103" s="229" t="s">
        <v>204</v>
      </c>
      <c r="E103" s="40"/>
      <c r="F103" s="230" t="s">
        <v>3100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86</v>
      </c>
    </row>
    <row r="104" s="1" customFormat="1">
      <c r="B104" s="39"/>
      <c r="C104" s="40"/>
      <c r="D104" s="229" t="s">
        <v>1663</v>
      </c>
      <c r="E104" s="40"/>
      <c r="F104" s="280" t="s">
        <v>3092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1663</v>
      </c>
      <c r="AU104" s="18" t="s">
        <v>86</v>
      </c>
    </row>
    <row r="105" s="12" customFormat="1">
      <c r="B105" s="235"/>
      <c r="C105" s="236"/>
      <c r="D105" s="229" t="s">
        <v>285</v>
      </c>
      <c r="E105" s="237" t="s">
        <v>19</v>
      </c>
      <c r="F105" s="238" t="s">
        <v>3101</v>
      </c>
      <c r="G105" s="236"/>
      <c r="H105" s="239">
        <v>360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285</v>
      </c>
      <c r="AU105" s="245" t="s">
        <v>86</v>
      </c>
      <c r="AV105" s="12" t="s">
        <v>86</v>
      </c>
      <c r="AW105" s="12" t="s">
        <v>37</v>
      </c>
      <c r="AX105" s="12" t="s">
        <v>76</v>
      </c>
      <c r="AY105" s="245" t="s">
        <v>195</v>
      </c>
    </row>
    <row r="106" s="12" customFormat="1">
      <c r="B106" s="235"/>
      <c r="C106" s="236"/>
      <c r="D106" s="229" t="s">
        <v>285</v>
      </c>
      <c r="E106" s="237" t="s">
        <v>19</v>
      </c>
      <c r="F106" s="238" t="s">
        <v>3102</v>
      </c>
      <c r="G106" s="236"/>
      <c r="H106" s="239">
        <v>124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285</v>
      </c>
      <c r="AU106" s="245" t="s">
        <v>86</v>
      </c>
      <c r="AV106" s="12" t="s">
        <v>86</v>
      </c>
      <c r="AW106" s="12" t="s">
        <v>37</v>
      </c>
      <c r="AX106" s="12" t="s">
        <v>76</v>
      </c>
      <c r="AY106" s="245" t="s">
        <v>195</v>
      </c>
    </row>
    <row r="107" s="12" customFormat="1">
      <c r="B107" s="235"/>
      <c r="C107" s="236"/>
      <c r="D107" s="229" t="s">
        <v>285</v>
      </c>
      <c r="E107" s="237" t="s">
        <v>19</v>
      </c>
      <c r="F107" s="238" t="s">
        <v>3102</v>
      </c>
      <c r="G107" s="236"/>
      <c r="H107" s="239">
        <v>124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285</v>
      </c>
      <c r="AU107" s="245" t="s">
        <v>86</v>
      </c>
      <c r="AV107" s="12" t="s">
        <v>86</v>
      </c>
      <c r="AW107" s="12" t="s">
        <v>37</v>
      </c>
      <c r="AX107" s="12" t="s">
        <v>76</v>
      </c>
      <c r="AY107" s="245" t="s">
        <v>195</v>
      </c>
    </row>
    <row r="108" s="13" customFormat="1">
      <c r="B108" s="246"/>
      <c r="C108" s="247"/>
      <c r="D108" s="229" t="s">
        <v>285</v>
      </c>
      <c r="E108" s="248" t="s">
        <v>19</v>
      </c>
      <c r="F108" s="249" t="s">
        <v>294</v>
      </c>
      <c r="G108" s="247"/>
      <c r="H108" s="250">
        <v>608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285</v>
      </c>
      <c r="AU108" s="256" t="s">
        <v>86</v>
      </c>
      <c r="AV108" s="13" t="s">
        <v>213</v>
      </c>
      <c r="AW108" s="13" t="s">
        <v>37</v>
      </c>
      <c r="AX108" s="13" t="s">
        <v>84</v>
      </c>
      <c r="AY108" s="256" t="s">
        <v>195</v>
      </c>
    </row>
    <row r="109" s="14" customFormat="1">
      <c r="B109" s="257"/>
      <c r="C109" s="258"/>
      <c r="D109" s="229" t="s">
        <v>285</v>
      </c>
      <c r="E109" s="259" t="s">
        <v>19</v>
      </c>
      <c r="F109" s="260" t="s">
        <v>3096</v>
      </c>
      <c r="G109" s="258"/>
      <c r="H109" s="259" t="s">
        <v>19</v>
      </c>
      <c r="I109" s="261"/>
      <c r="J109" s="258"/>
      <c r="K109" s="258"/>
      <c r="L109" s="262"/>
      <c r="M109" s="263"/>
      <c r="N109" s="264"/>
      <c r="O109" s="264"/>
      <c r="P109" s="264"/>
      <c r="Q109" s="264"/>
      <c r="R109" s="264"/>
      <c r="S109" s="264"/>
      <c r="T109" s="265"/>
      <c r="AT109" s="266" t="s">
        <v>285</v>
      </c>
      <c r="AU109" s="266" t="s">
        <v>86</v>
      </c>
      <c r="AV109" s="14" t="s">
        <v>84</v>
      </c>
      <c r="AW109" s="14" t="s">
        <v>37</v>
      </c>
      <c r="AX109" s="14" t="s">
        <v>76</v>
      </c>
      <c r="AY109" s="266" t="s">
        <v>195</v>
      </c>
    </row>
    <row r="110" s="1" customFormat="1" ht="16.5" customHeight="1">
      <c r="B110" s="39"/>
      <c r="C110" s="217" t="s">
        <v>213</v>
      </c>
      <c r="D110" s="217" t="s">
        <v>198</v>
      </c>
      <c r="E110" s="218" t="s">
        <v>3103</v>
      </c>
      <c r="F110" s="219" t="s">
        <v>3104</v>
      </c>
      <c r="G110" s="220" t="s">
        <v>223</v>
      </c>
      <c r="H110" s="221">
        <v>5</v>
      </c>
      <c r="I110" s="222"/>
      <c r="J110" s="223">
        <f>ROUND(I110*H110,2)</f>
        <v>0</v>
      </c>
      <c r="K110" s="219" t="s">
        <v>208</v>
      </c>
      <c r="L110" s="44"/>
      <c r="M110" s="224" t="s">
        <v>19</v>
      </c>
      <c r="N110" s="225" t="s">
        <v>47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780</v>
      </c>
      <c r="AT110" s="18" t="s">
        <v>198</v>
      </c>
      <c r="AU110" s="18" t="s">
        <v>86</v>
      </c>
      <c r="AY110" s="18" t="s">
        <v>195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84</v>
      </c>
      <c r="BK110" s="228">
        <f>ROUND(I110*H110,2)</f>
        <v>0</v>
      </c>
      <c r="BL110" s="18" t="s">
        <v>780</v>
      </c>
      <c r="BM110" s="18" t="s">
        <v>3105</v>
      </c>
    </row>
    <row r="111" s="1" customFormat="1">
      <c r="B111" s="39"/>
      <c r="C111" s="40"/>
      <c r="D111" s="229" t="s">
        <v>204</v>
      </c>
      <c r="E111" s="40"/>
      <c r="F111" s="230" t="s">
        <v>3106</v>
      </c>
      <c r="G111" s="40"/>
      <c r="H111" s="40"/>
      <c r="I111" s="144"/>
      <c r="J111" s="40"/>
      <c r="K111" s="40"/>
      <c r="L111" s="44"/>
      <c r="M111" s="231"/>
      <c r="N111" s="80"/>
      <c r="O111" s="80"/>
      <c r="P111" s="80"/>
      <c r="Q111" s="80"/>
      <c r="R111" s="80"/>
      <c r="S111" s="80"/>
      <c r="T111" s="81"/>
      <c r="AT111" s="18" t="s">
        <v>204</v>
      </c>
      <c r="AU111" s="18" t="s">
        <v>86</v>
      </c>
    </row>
    <row r="112" s="12" customFormat="1">
      <c r="B112" s="235"/>
      <c r="C112" s="236"/>
      <c r="D112" s="229" t="s">
        <v>285</v>
      </c>
      <c r="E112" s="237" t="s">
        <v>19</v>
      </c>
      <c r="F112" s="238" t="s">
        <v>3107</v>
      </c>
      <c r="G112" s="236"/>
      <c r="H112" s="239">
        <v>5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AT112" s="245" t="s">
        <v>285</v>
      </c>
      <c r="AU112" s="245" t="s">
        <v>86</v>
      </c>
      <c r="AV112" s="12" t="s">
        <v>86</v>
      </c>
      <c r="AW112" s="12" t="s">
        <v>37</v>
      </c>
      <c r="AX112" s="12" t="s">
        <v>84</v>
      </c>
      <c r="AY112" s="245" t="s">
        <v>195</v>
      </c>
    </row>
    <row r="113" s="1" customFormat="1" ht="16.5" customHeight="1">
      <c r="B113" s="39"/>
      <c r="C113" s="270" t="s">
        <v>194</v>
      </c>
      <c r="D113" s="270" t="s">
        <v>497</v>
      </c>
      <c r="E113" s="271" t="s">
        <v>3108</v>
      </c>
      <c r="F113" s="272" t="s">
        <v>3109</v>
      </c>
      <c r="G113" s="273" t="s">
        <v>223</v>
      </c>
      <c r="H113" s="274">
        <v>5</v>
      </c>
      <c r="I113" s="275"/>
      <c r="J113" s="276">
        <f>ROUND(I113*H113,2)</f>
        <v>0</v>
      </c>
      <c r="K113" s="272" t="s">
        <v>19</v>
      </c>
      <c r="L113" s="277"/>
      <c r="M113" s="278" t="s">
        <v>19</v>
      </c>
      <c r="N113" s="279" t="s">
        <v>47</v>
      </c>
      <c r="O113" s="80"/>
      <c r="P113" s="226">
        <f>O113*H113</f>
        <v>0</v>
      </c>
      <c r="Q113" s="226">
        <v>0.025000000000000001</v>
      </c>
      <c r="R113" s="226">
        <f>Q113*H113</f>
        <v>0.125</v>
      </c>
      <c r="S113" s="226">
        <v>0</v>
      </c>
      <c r="T113" s="227">
        <f>S113*H113</f>
        <v>0</v>
      </c>
      <c r="AR113" s="18" t="s">
        <v>2998</v>
      </c>
      <c r="AT113" s="18" t="s">
        <v>497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780</v>
      </c>
      <c r="BM113" s="18" t="s">
        <v>3110</v>
      </c>
    </row>
    <row r="114" s="1" customFormat="1">
      <c r="B114" s="39"/>
      <c r="C114" s="40"/>
      <c r="D114" s="229" t="s">
        <v>204</v>
      </c>
      <c r="E114" s="40"/>
      <c r="F114" s="230" t="s">
        <v>3109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2" customFormat="1">
      <c r="B115" s="235"/>
      <c r="C115" s="236"/>
      <c r="D115" s="229" t="s">
        <v>285</v>
      </c>
      <c r="E115" s="237" t="s">
        <v>19</v>
      </c>
      <c r="F115" s="238" t="s">
        <v>3107</v>
      </c>
      <c r="G115" s="236"/>
      <c r="H115" s="239">
        <v>5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AT115" s="245" t="s">
        <v>285</v>
      </c>
      <c r="AU115" s="245" t="s">
        <v>86</v>
      </c>
      <c r="AV115" s="12" t="s">
        <v>86</v>
      </c>
      <c r="AW115" s="12" t="s">
        <v>37</v>
      </c>
      <c r="AX115" s="12" t="s">
        <v>84</v>
      </c>
      <c r="AY115" s="245" t="s">
        <v>195</v>
      </c>
    </row>
    <row r="116" s="11" customFormat="1" ht="22.8" customHeight="1">
      <c r="B116" s="201"/>
      <c r="C116" s="202"/>
      <c r="D116" s="203" t="s">
        <v>75</v>
      </c>
      <c r="E116" s="215" t="s">
        <v>2771</v>
      </c>
      <c r="F116" s="215" t="s">
        <v>2772</v>
      </c>
      <c r="G116" s="202"/>
      <c r="H116" s="202"/>
      <c r="I116" s="205"/>
      <c r="J116" s="216">
        <f>BK116</f>
        <v>0</v>
      </c>
      <c r="K116" s="202"/>
      <c r="L116" s="207"/>
      <c r="M116" s="208"/>
      <c r="N116" s="209"/>
      <c r="O116" s="209"/>
      <c r="P116" s="210">
        <f>SUM(P117:P165)</f>
        <v>0</v>
      </c>
      <c r="Q116" s="209"/>
      <c r="R116" s="210">
        <f>SUM(R117:R165)</f>
        <v>7.6155900000000001</v>
      </c>
      <c r="S116" s="209"/>
      <c r="T116" s="211">
        <f>SUM(T117:T165)</f>
        <v>0</v>
      </c>
      <c r="AR116" s="212" t="s">
        <v>121</v>
      </c>
      <c r="AT116" s="213" t="s">
        <v>75</v>
      </c>
      <c r="AU116" s="213" t="s">
        <v>84</v>
      </c>
      <c r="AY116" s="212" t="s">
        <v>195</v>
      </c>
      <c r="BK116" s="214">
        <f>SUM(BK117:BK165)</f>
        <v>0</v>
      </c>
    </row>
    <row r="117" s="1" customFormat="1" ht="16.5" customHeight="1">
      <c r="B117" s="39"/>
      <c r="C117" s="217" t="s">
        <v>220</v>
      </c>
      <c r="D117" s="217" t="s">
        <v>198</v>
      </c>
      <c r="E117" s="218" t="s">
        <v>3111</v>
      </c>
      <c r="F117" s="219" t="s">
        <v>3112</v>
      </c>
      <c r="G117" s="220" t="s">
        <v>223</v>
      </c>
      <c r="H117" s="221">
        <v>6</v>
      </c>
      <c r="I117" s="222"/>
      <c r="J117" s="223">
        <f>ROUND(I117*H117,2)</f>
        <v>0</v>
      </c>
      <c r="K117" s="219" t="s">
        <v>208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780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780</v>
      </c>
      <c r="BM117" s="18" t="s">
        <v>3113</v>
      </c>
    </row>
    <row r="118" s="1" customFormat="1">
      <c r="B118" s="39"/>
      <c r="C118" s="40"/>
      <c r="D118" s="229" t="s">
        <v>204</v>
      </c>
      <c r="E118" s="40"/>
      <c r="F118" s="230" t="s">
        <v>3114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2" customFormat="1">
      <c r="B119" s="235"/>
      <c r="C119" s="236"/>
      <c r="D119" s="229" t="s">
        <v>285</v>
      </c>
      <c r="E119" s="237" t="s">
        <v>19</v>
      </c>
      <c r="F119" s="238" t="s">
        <v>3115</v>
      </c>
      <c r="G119" s="236"/>
      <c r="H119" s="239">
        <v>6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285</v>
      </c>
      <c r="AU119" s="245" t="s">
        <v>86</v>
      </c>
      <c r="AV119" s="12" t="s">
        <v>86</v>
      </c>
      <c r="AW119" s="12" t="s">
        <v>37</v>
      </c>
      <c r="AX119" s="12" t="s">
        <v>84</v>
      </c>
      <c r="AY119" s="245" t="s">
        <v>195</v>
      </c>
    </row>
    <row r="120" s="1" customFormat="1" ht="16.5" customHeight="1">
      <c r="B120" s="39"/>
      <c r="C120" s="217" t="s">
        <v>225</v>
      </c>
      <c r="D120" s="217" t="s">
        <v>198</v>
      </c>
      <c r="E120" s="218" t="s">
        <v>3116</v>
      </c>
      <c r="F120" s="219" t="s">
        <v>3117</v>
      </c>
      <c r="G120" s="220" t="s">
        <v>312</v>
      </c>
      <c r="H120" s="221">
        <v>18</v>
      </c>
      <c r="I120" s="222"/>
      <c r="J120" s="223">
        <f>ROUND(I120*H120,2)</f>
        <v>0</v>
      </c>
      <c r="K120" s="219" t="s">
        <v>208</v>
      </c>
      <c r="L120" s="44"/>
      <c r="M120" s="224" t="s">
        <v>19</v>
      </c>
      <c r="N120" s="225" t="s">
        <v>47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780</v>
      </c>
      <c r="AT120" s="18" t="s">
        <v>198</v>
      </c>
      <c r="AU120" s="18" t="s">
        <v>86</v>
      </c>
      <c r="AY120" s="18" t="s">
        <v>195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84</v>
      </c>
      <c r="BK120" s="228">
        <f>ROUND(I120*H120,2)</f>
        <v>0</v>
      </c>
      <c r="BL120" s="18" t="s">
        <v>780</v>
      </c>
      <c r="BM120" s="18" t="s">
        <v>3118</v>
      </c>
    </row>
    <row r="121" s="1" customFormat="1">
      <c r="B121" s="39"/>
      <c r="C121" s="40"/>
      <c r="D121" s="229" t="s">
        <v>204</v>
      </c>
      <c r="E121" s="40"/>
      <c r="F121" s="230" t="s">
        <v>3119</v>
      </c>
      <c r="G121" s="40"/>
      <c r="H121" s="40"/>
      <c r="I121" s="144"/>
      <c r="J121" s="40"/>
      <c r="K121" s="40"/>
      <c r="L121" s="44"/>
      <c r="M121" s="231"/>
      <c r="N121" s="80"/>
      <c r="O121" s="80"/>
      <c r="P121" s="80"/>
      <c r="Q121" s="80"/>
      <c r="R121" s="80"/>
      <c r="S121" s="80"/>
      <c r="T121" s="81"/>
      <c r="AT121" s="18" t="s">
        <v>204</v>
      </c>
      <c r="AU121" s="18" t="s">
        <v>86</v>
      </c>
    </row>
    <row r="122" s="12" customFormat="1">
      <c r="B122" s="235"/>
      <c r="C122" s="236"/>
      <c r="D122" s="229" t="s">
        <v>285</v>
      </c>
      <c r="E122" s="237" t="s">
        <v>19</v>
      </c>
      <c r="F122" s="238" t="s">
        <v>373</v>
      </c>
      <c r="G122" s="236"/>
      <c r="H122" s="239">
        <v>18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285</v>
      </c>
      <c r="AU122" s="245" t="s">
        <v>86</v>
      </c>
      <c r="AV122" s="12" t="s">
        <v>86</v>
      </c>
      <c r="AW122" s="12" t="s">
        <v>37</v>
      </c>
      <c r="AX122" s="12" t="s">
        <v>84</v>
      </c>
      <c r="AY122" s="245" t="s">
        <v>195</v>
      </c>
    </row>
    <row r="123" s="1" customFormat="1" ht="16.5" customHeight="1">
      <c r="B123" s="39"/>
      <c r="C123" s="217" t="s">
        <v>229</v>
      </c>
      <c r="D123" s="217" t="s">
        <v>198</v>
      </c>
      <c r="E123" s="218" t="s">
        <v>3120</v>
      </c>
      <c r="F123" s="219" t="s">
        <v>3121</v>
      </c>
      <c r="G123" s="220" t="s">
        <v>312</v>
      </c>
      <c r="H123" s="221">
        <v>4</v>
      </c>
      <c r="I123" s="222"/>
      <c r="J123" s="223">
        <f>ROUND(I123*H123,2)</f>
        <v>0</v>
      </c>
      <c r="K123" s="219" t="s">
        <v>208</v>
      </c>
      <c r="L123" s="44"/>
      <c r="M123" s="224" t="s">
        <v>19</v>
      </c>
      <c r="N123" s="225" t="s">
        <v>47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780</v>
      </c>
      <c r="AT123" s="18" t="s">
        <v>198</v>
      </c>
      <c r="AU123" s="18" t="s">
        <v>86</v>
      </c>
      <c r="AY123" s="18" t="s">
        <v>195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84</v>
      </c>
      <c r="BK123" s="228">
        <f>ROUND(I123*H123,2)</f>
        <v>0</v>
      </c>
      <c r="BL123" s="18" t="s">
        <v>780</v>
      </c>
      <c r="BM123" s="18" t="s">
        <v>3122</v>
      </c>
    </row>
    <row r="124" s="1" customFormat="1">
      <c r="B124" s="39"/>
      <c r="C124" s="40"/>
      <c r="D124" s="229" t="s">
        <v>204</v>
      </c>
      <c r="E124" s="40"/>
      <c r="F124" s="230" t="s">
        <v>3123</v>
      </c>
      <c r="G124" s="40"/>
      <c r="H124" s="40"/>
      <c r="I124" s="144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204</v>
      </c>
      <c r="AU124" s="18" t="s">
        <v>86</v>
      </c>
    </row>
    <row r="125" s="12" customFormat="1">
      <c r="B125" s="235"/>
      <c r="C125" s="236"/>
      <c r="D125" s="229" t="s">
        <v>285</v>
      </c>
      <c r="E125" s="237" t="s">
        <v>19</v>
      </c>
      <c r="F125" s="238" t="s">
        <v>213</v>
      </c>
      <c r="G125" s="236"/>
      <c r="H125" s="239">
        <v>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285</v>
      </c>
      <c r="AU125" s="245" t="s">
        <v>86</v>
      </c>
      <c r="AV125" s="12" t="s">
        <v>86</v>
      </c>
      <c r="AW125" s="12" t="s">
        <v>37</v>
      </c>
      <c r="AX125" s="12" t="s">
        <v>84</v>
      </c>
      <c r="AY125" s="245" t="s">
        <v>195</v>
      </c>
    </row>
    <row r="126" s="1" customFormat="1" ht="16.5" customHeight="1">
      <c r="B126" s="39"/>
      <c r="C126" s="217" t="s">
        <v>235</v>
      </c>
      <c r="D126" s="217" t="s">
        <v>198</v>
      </c>
      <c r="E126" s="218" t="s">
        <v>3124</v>
      </c>
      <c r="F126" s="219" t="s">
        <v>3125</v>
      </c>
      <c r="G126" s="220" t="s">
        <v>312</v>
      </c>
      <c r="H126" s="221">
        <v>22</v>
      </c>
      <c r="I126" s="222"/>
      <c r="J126" s="223">
        <f>ROUND(I126*H126,2)</f>
        <v>0</v>
      </c>
      <c r="K126" s="219" t="s">
        <v>208</v>
      </c>
      <c r="L126" s="44"/>
      <c r="M126" s="224" t="s">
        <v>19</v>
      </c>
      <c r="N126" s="225" t="s">
        <v>47</v>
      </c>
      <c r="O126" s="80"/>
      <c r="P126" s="226">
        <f>O126*H126</f>
        <v>0</v>
      </c>
      <c r="Q126" s="226">
        <v>9.0000000000000006E-05</v>
      </c>
      <c r="R126" s="226">
        <f>Q126*H126</f>
        <v>0.00198</v>
      </c>
      <c r="S126" s="226">
        <v>0</v>
      </c>
      <c r="T126" s="227">
        <f>S126*H126</f>
        <v>0</v>
      </c>
      <c r="AR126" s="18" t="s">
        <v>780</v>
      </c>
      <c r="AT126" s="18" t="s">
        <v>198</v>
      </c>
      <c r="AU126" s="18" t="s">
        <v>86</v>
      </c>
      <c r="AY126" s="18" t="s">
        <v>195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84</v>
      </c>
      <c r="BK126" s="228">
        <f>ROUND(I126*H126,2)</f>
        <v>0</v>
      </c>
      <c r="BL126" s="18" t="s">
        <v>780</v>
      </c>
      <c r="BM126" s="18" t="s">
        <v>3126</v>
      </c>
    </row>
    <row r="127" s="1" customFormat="1">
      <c r="B127" s="39"/>
      <c r="C127" s="40"/>
      <c r="D127" s="229" t="s">
        <v>204</v>
      </c>
      <c r="E127" s="40"/>
      <c r="F127" s="230" t="s">
        <v>3127</v>
      </c>
      <c r="G127" s="40"/>
      <c r="H127" s="40"/>
      <c r="I127" s="144"/>
      <c r="J127" s="40"/>
      <c r="K127" s="40"/>
      <c r="L127" s="44"/>
      <c r="M127" s="231"/>
      <c r="N127" s="80"/>
      <c r="O127" s="80"/>
      <c r="P127" s="80"/>
      <c r="Q127" s="80"/>
      <c r="R127" s="80"/>
      <c r="S127" s="80"/>
      <c r="T127" s="81"/>
      <c r="AT127" s="18" t="s">
        <v>204</v>
      </c>
      <c r="AU127" s="18" t="s">
        <v>86</v>
      </c>
    </row>
    <row r="128" s="12" customFormat="1">
      <c r="B128" s="235"/>
      <c r="C128" s="236"/>
      <c r="D128" s="229" t="s">
        <v>285</v>
      </c>
      <c r="E128" s="237" t="s">
        <v>19</v>
      </c>
      <c r="F128" s="238" t="s">
        <v>3128</v>
      </c>
      <c r="G128" s="236"/>
      <c r="H128" s="239">
        <v>22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285</v>
      </c>
      <c r="AU128" s="245" t="s">
        <v>86</v>
      </c>
      <c r="AV128" s="12" t="s">
        <v>86</v>
      </c>
      <c r="AW128" s="12" t="s">
        <v>37</v>
      </c>
      <c r="AX128" s="12" t="s">
        <v>76</v>
      </c>
      <c r="AY128" s="245" t="s">
        <v>195</v>
      </c>
    </row>
    <row r="129" s="13" customFormat="1">
      <c r="B129" s="246"/>
      <c r="C129" s="247"/>
      <c r="D129" s="229" t="s">
        <v>285</v>
      </c>
      <c r="E129" s="248" t="s">
        <v>19</v>
      </c>
      <c r="F129" s="249" t="s">
        <v>294</v>
      </c>
      <c r="G129" s="247"/>
      <c r="H129" s="250">
        <v>22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AT129" s="256" t="s">
        <v>285</v>
      </c>
      <c r="AU129" s="256" t="s">
        <v>86</v>
      </c>
      <c r="AV129" s="13" t="s">
        <v>213</v>
      </c>
      <c r="AW129" s="13" t="s">
        <v>37</v>
      </c>
      <c r="AX129" s="13" t="s">
        <v>84</v>
      </c>
      <c r="AY129" s="256" t="s">
        <v>195</v>
      </c>
    </row>
    <row r="130" s="1" customFormat="1" ht="16.5" customHeight="1">
      <c r="B130" s="39"/>
      <c r="C130" s="270" t="s">
        <v>239</v>
      </c>
      <c r="D130" s="270" t="s">
        <v>497</v>
      </c>
      <c r="E130" s="271" t="s">
        <v>3129</v>
      </c>
      <c r="F130" s="272" t="s">
        <v>3130</v>
      </c>
      <c r="G130" s="273" t="s">
        <v>312</v>
      </c>
      <c r="H130" s="274">
        <v>6</v>
      </c>
      <c r="I130" s="275"/>
      <c r="J130" s="276">
        <f>ROUND(I130*H130,2)</f>
        <v>0</v>
      </c>
      <c r="K130" s="272" t="s">
        <v>208</v>
      </c>
      <c r="L130" s="277"/>
      <c r="M130" s="278" t="s">
        <v>19</v>
      </c>
      <c r="N130" s="279" t="s">
        <v>47</v>
      </c>
      <c r="O130" s="80"/>
      <c r="P130" s="226">
        <f>O130*H130</f>
        <v>0</v>
      </c>
      <c r="Q130" s="226">
        <v>2.0000000000000002E-05</v>
      </c>
      <c r="R130" s="226">
        <f>Q130*H130</f>
        <v>0.00012000000000000002</v>
      </c>
      <c r="S130" s="226">
        <v>0</v>
      </c>
      <c r="T130" s="227">
        <f>S130*H130</f>
        <v>0</v>
      </c>
      <c r="AR130" s="18" t="s">
        <v>2998</v>
      </c>
      <c r="AT130" s="18" t="s">
        <v>497</v>
      </c>
      <c r="AU130" s="18" t="s">
        <v>86</v>
      </c>
      <c r="AY130" s="18" t="s">
        <v>195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84</v>
      </c>
      <c r="BK130" s="228">
        <f>ROUND(I130*H130,2)</f>
        <v>0</v>
      </c>
      <c r="BL130" s="18" t="s">
        <v>780</v>
      </c>
      <c r="BM130" s="18" t="s">
        <v>3131</v>
      </c>
    </row>
    <row r="131" s="1" customFormat="1">
      <c r="B131" s="39"/>
      <c r="C131" s="40"/>
      <c r="D131" s="229" t="s">
        <v>204</v>
      </c>
      <c r="E131" s="40"/>
      <c r="F131" s="230" t="s">
        <v>3132</v>
      </c>
      <c r="G131" s="40"/>
      <c r="H131" s="40"/>
      <c r="I131" s="144"/>
      <c r="J131" s="40"/>
      <c r="K131" s="40"/>
      <c r="L131" s="44"/>
      <c r="M131" s="231"/>
      <c r="N131" s="80"/>
      <c r="O131" s="80"/>
      <c r="P131" s="80"/>
      <c r="Q131" s="80"/>
      <c r="R131" s="80"/>
      <c r="S131" s="80"/>
      <c r="T131" s="81"/>
      <c r="AT131" s="18" t="s">
        <v>204</v>
      </c>
      <c r="AU131" s="18" t="s">
        <v>86</v>
      </c>
    </row>
    <row r="132" s="1" customFormat="1">
      <c r="B132" s="39"/>
      <c r="C132" s="40"/>
      <c r="D132" s="229" t="s">
        <v>1663</v>
      </c>
      <c r="E132" s="40"/>
      <c r="F132" s="280" t="s">
        <v>3133</v>
      </c>
      <c r="G132" s="40"/>
      <c r="H132" s="40"/>
      <c r="I132" s="144"/>
      <c r="J132" s="40"/>
      <c r="K132" s="40"/>
      <c r="L132" s="44"/>
      <c r="M132" s="231"/>
      <c r="N132" s="80"/>
      <c r="O132" s="80"/>
      <c r="P132" s="80"/>
      <c r="Q132" s="80"/>
      <c r="R132" s="80"/>
      <c r="S132" s="80"/>
      <c r="T132" s="81"/>
      <c r="AT132" s="18" t="s">
        <v>1663</v>
      </c>
      <c r="AU132" s="18" t="s">
        <v>86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3134</v>
      </c>
      <c r="G133" s="236"/>
      <c r="H133" s="239">
        <v>6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84</v>
      </c>
      <c r="AY133" s="245" t="s">
        <v>195</v>
      </c>
    </row>
    <row r="134" s="1" customFormat="1" ht="16.5" customHeight="1">
      <c r="B134" s="39"/>
      <c r="C134" s="270" t="s">
        <v>243</v>
      </c>
      <c r="D134" s="270" t="s">
        <v>497</v>
      </c>
      <c r="E134" s="271" t="s">
        <v>3135</v>
      </c>
      <c r="F134" s="272" t="s">
        <v>3136</v>
      </c>
      <c r="G134" s="273" t="s">
        <v>289</v>
      </c>
      <c r="H134" s="274">
        <v>0.90000000000000002</v>
      </c>
      <c r="I134" s="275"/>
      <c r="J134" s="276">
        <f>ROUND(I134*H134,2)</f>
        <v>0</v>
      </c>
      <c r="K134" s="272" t="s">
        <v>208</v>
      </c>
      <c r="L134" s="277"/>
      <c r="M134" s="278" t="s">
        <v>19</v>
      </c>
      <c r="N134" s="279" t="s">
        <v>47</v>
      </c>
      <c r="O134" s="80"/>
      <c r="P134" s="226">
        <f>O134*H134</f>
        <v>0</v>
      </c>
      <c r="Q134" s="226">
        <v>2.234</v>
      </c>
      <c r="R134" s="226">
        <f>Q134*H134</f>
        <v>2.0106000000000002</v>
      </c>
      <c r="S134" s="226">
        <v>0</v>
      </c>
      <c r="T134" s="227">
        <f>S134*H134</f>
        <v>0</v>
      </c>
      <c r="AR134" s="18" t="s">
        <v>2998</v>
      </c>
      <c r="AT134" s="18" t="s">
        <v>497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780</v>
      </c>
      <c r="BM134" s="18" t="s">
        <v>3137</v>
      </c>
    </row>
    <row r="135" s="1" customFormat="1">
      <c r="B135" s="39"/>
      <c r="C135" s="40"/>
      <c r="D135" s="229" t="s">
        <v>204</v>
      </c>
      <c r="E135" s="40"/>
      <c r="F135" s="230" t="s">
        <v>3136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2" customFormat="1">
      <c r="B136" s="235"/>
      <c r="C136" s="236"/>
      <c r="D136" s="229" t="s">
        <v>285</v>
      </c>
      <c r="E136" s="237" t="s">
        <v>19</v>
      </c>
      <c r="F136" s="238" t="s">
        <v>3138</v>
      </c>
      <c r="G136" s="236"/>
      <c r="H136" s="239">
        <v>0.90000000000000002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285</v>
      </c>
      <c r="AU136" s="245" t="s">
        <v>86</v>
      </c>
      <c r="AV136" s="12" t="s">
        <v>86</v>
      </c>
      <c r="AW136" s="12" t="s">
        <v>37</v>
      </c>
      <c r="AX136" s="12" t="s">
        <v>76</v>
      </c>
      <c r="AY136" s="245" t="s">
        <v>195</v>
      </c>
    </row>
    <row r="137" s="13" customFormat="1">
      <c r="B137" s="246"/>
      <c r="C137" s="247"/>
      <c r="D137" s="229" t="s">
        <v>285</v>
      </c>
      <c r="E137" s="248" t="s">
        <v>19</v>
      </c>
      <c r="F137" s="249" t="s">
        <v>294</v>
      </c>
      <c r="G137" s="247"/>
      <c r="H137" s="250">
        <v>0.90000000000000002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AT137" s="256" t="s">
        <v>285</v>
      </c>
      <c r="AU137" s="256" t="s">
        <v>86</v>
      </c>
      <c r="AV137" s="13" t="s">
        <v>213</v>
      </c>
      <c r="AW137" s="13" t="s">
        <v>37</v>
      </c>
      <c r="AX137" s="13" t="s">
        <v>84</v>
      </c>
      <c r="AY137" s="256" t="s">
        <v>195</v>
      </c>
    </row>
    <row r="138" s="1" customFormat="1" ht="16.5" customHeight="1">
      <c r="B138" s="39"/>
      <c r="C138" s="270" t="s">
        <v>249</v>
      </c>
      <c r="D138" s="270" t="s">
        <v>497</v>
      </c>
      <c r="E138" s="271" t="s">
        <v>3139</v>
      </c>
      <c r="F138" s="272" t="s">
        <v>3140</v>
      </c>
      <c r="G138" s="273" t="s">
        <v>289</v>
      </c>
      <c r="H138" s="274">
        <v>1.8899999999999999</v>
      </c>
      <c r="I138" s="275"/>
      <c r="J138" s="276">
        <f>ROUND(I138*H138,2)</f>
        <v>0</v>
      </c>
      <c r="K138" s="272" t="s">
        <v>208</v>
      </c>
      <c r="L138" s="277"/>
      <c r="M138" s="278" t="s">
        <v>19</v>
      </c>
      <c r="N138" s="279" t="s">
        <v>47</v>
      </c>
      <c r="O138" s="80"/>
      <c r="P138" s="226">
        <f>O138*H138</f>
        <v>0</v>
      </c>
      <c r="Q138" s="226">
        <v>2.4289999999999998</v>
      </c>
      <c r="R138" s="226">
        <f>Q138*H138</f>
        <v>4.5908099999999994</v>
      </c>
      <c r="S138" s="226">
        <v>0</v>
      </c>
      <c r="T138" s="227">
        <f>S138*H138</f>
        <v>0</v>
      </c>
      <c r="AR138" s="18" t="s">
        <v>2998</v>
      </c>
      <c r="AT138" s="18" t="s">
        <v>497</v>
      </c>
      <c r="AU138" s="18" t="s">
        <v>86</v>
      </c>
      <c r="AY138" s="18" t="s">
        <v>195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84</v>
      </c>
      <c r="BK138" s="228">
        <f>ROUND(I138*H138,2)</f>
        <v>0</v>
      </c>
      <c r="BL138" s="18" t="s">
        <v>780</v>
      </c>
      <c r="BM138" s="18" t="s">
        <v>3141</v>
      </c>
    </row>
    <row r="139" s="1" customFormat="1">
      <c r="B139" s="39"/>
      <c r="C139" s="40"/>
      <c r="D139" s="229" t="s">
        <v>204</v>
      </c>
      <c r="E139" s="40"/>
      <c r="F139" s="230" t="s">
        <v>3140</v>
      </c>
      <c r="G139" s="40"/>
      <c r="H139" s="40"/>
      <c r="I139" s="144"/>
      <c r="J139" s="40"/>
      <c r="K139" s="40"/>
      <c r="L139" s="44"/>
      <c r="M139" s="231"/>
      <c r="N139" s="80"/>
      <c r="O139" s="80"/>
      <c r="P139" s="80"/>
      <c r="Q139" s="80"/>
      <c r="R139" s="80"/>
      <c r="S139" s="80"/>
      <c r="T139" s="81"/>
      <c r="AT139" s="18" t="s">
        <v>204</v>
      </c>
      <c r="AU139" s="18" t="s">
        <v>86</v>
      </c>
    </row>
    <row r="140" s="12" customFormat="1">
      <c r="B140" s="235"/>
      <c r="C140" s="236"/>
      <c r="D140" s="229" t="s">
        <v>285</v>
      </c>
      <c r="E140" s="237" t="s">
        <v>19</v>
      </c>
      <c r="F140" s="238" t="s">
        <v>3142</v>
      </c>
      <c r="G140" s="236"/>
      <c r="H140" s="239">
        <v>1.8899999999999999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285</v>
      </c>
      <c r="AU140" s="245" t="s">
        <v>86</v>
      </c>
      <c r="AV140" s="12" t="s">
        <v>86</v>
      </c>
      <c r="AW140" s="12" t="s">
        <v>37</v>
      </c>
      <c r="AX140" s="12" t="s">
        <v>76</v>
      </c>
      <c r="AY140" s="245" t="s">
        <v>195</v>
      </c>
    </row>
    <row r="141" s="13" customFormat="1">
      <c r="B141" s="246"/>
      <c r="C141" s="247"/>
      <c r="D141" s="229" t="s">
        <v>285</v>
      </c>
      <c r="E141" s="248" t="s">
        <v>19</v>
      </c>
      <c r="F141" s="249" t="s">
        <v>294</v>
      </c>
      <c r="G141" s="247"/>
      <c r="H141" s="250">
        <v>1.8899999999999999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AT141" s="256" t="s">
        <v>285</v>
      </c>
      <c r="AU141" s="256" t="s">
        <v>86</v>
      </c>
      <c r="AV141" s="13" t="s">
        <v>213</v>
      </c>
      <c r="AW141" s="13" t="s">
        <v>37</v>
      </c>
      <c r="AX141" s="13" t="s">
        <v>84</v>
      </c>
      <c r="AY141" s="256" t="s">
        <v>195</v>
      </c>
    </row>
    <row r="142" s="1" customFormat="1" ht="16.5" customHeight="1">
      <c r="B142" s="39"/>
      <c r="C142" s="270" t="s">
        <v>253</v>
      </c>
      <c r="D142" s="270" t="s">
        <v>497</v>
      </c>
      <c r="E142" s="271" t="s">
        <v>3143</v>
      </c>
      <c r="F142" s="272" t="s">
        <v>3144</v>
      </c>
      <c r="G142" s="273" t="s">
        <v>312</v>
      </c>
      <c r="H142" s="274">
        <v>36</v>
      </c>
      <c r="I142" s="275"/>
      <c r="J142" s="276">
        <f>ROUND(I142*H142,2)</f>
        <v>0</v>
      </c>
      <c r="K142" s="272" t="s">
        <v>208</v>
      </c>
      <c r="L142" s="277"/>
      <c r="M142" s="278" t="s">
        <v>19</v>
      </c>
      <c r="N142" s="279" t="s">
        <v>47</v>
      </c>
      <c r="O142" s="80"/>
      <c r="P142" s="226">
        <f>O142*H142</f>
        <v>0</v>
      </c>
      <c r="Q142" s="226">
        <v>0.00077999999999999999</v>
      </c>
      <c r="R142" s="226">
        <f>Q142*H142</f>
        <v>0.028080000000000001</v>
      </c>
      <c r="S142" s="226">
        <v>0</v>
      </c>
      <c r="T142" s="227">
        <f>S142*H142</f>
        <v>0</v>
      </c>
      <c r="AR142" s="18" t="s">
        <v>2716</v>
      </c>
      <c r="AT142" s="18" t="s">
        <v>497</v>
      </c>
      <c r="AU142" s="18" t="s">
        <v>86</v>
      </c>
      <c r="AY142" s="18" t="s">
        <v>195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84</v>
      </c>
      <c r="BK142" s="228">
        <f>ROUND(I142*H142,2)</f>
        <v>0</v>
      </c>
      <c r="BL142" s="18" t="s">
        <v>2716</v>
      </c>
      <c r="BM142" s="18" t="s">
        <v>3145</v>
      </c>
    </row>
    <row r="143" s="1" customFormat="1">
      <c r="B143" s="39"/>
      <c r="C143" s="40"/>
      <c r="D143" s="229" t="s">
        <v>204</v>
      </c>
      <c r="E143" s="40"/>
      <c r="F143" s="230" t="s">
        <v>3146</v>
      </c>
      <c r="G143" s="40"/>
      <c r="H143" s="40"/>
      <c r="I143" s="144"/>
      <c r="J143" s="40"/>
      <c r="K143" s="40"/>
      <c r="L143" s="44"/>
      <c r="M143" s="231"/>
      <c r="N143" s="80"/>
      <c r="O143" s="80"/>
      <c r="P143" s="80"/>
      <c r="Q143" s="80"/>
      <c r="R143" s="80"/>
      <c r="S143" s="80"/>
      <c r="T143" s="81"/>
      <c r="AT143" s="18" t="s">
        <v>204</v>
      </c>
      <c r="AU143" s="18" t="s">
        <v>86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3147</v>
      </c>
      <c r="G144" s="236"/>
      <c r="H144" s="239">
        <v>36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84</v>
      </c>
      <c r="AY144" s="245" t="s">
        <v>195</v>
      </c>
    </row>
    <row r="145" s="1" customFormat="1" ht="16.5" customHeight="1">
      <c r="B145" s="39"/>
      <c r="C145" s="217" t="s">
        <v>257</v>
      </c>
      <c r="D145" s="217" t="s">
        <v>198</v>
      </c>
      <c r="E145" s="218" t="s">
        <v>3148</v>
      </c>
      <c r="F145" s="219" t="s">
        <v>3149</v>
      </c>
      <c r="G145" s="220" t="s">
        <v>312</v>
      </c>
      <c r="H145" s="221">
        <v>4</v>
      </c>
      <c r="I145" s="222"/>
      <c r="J145" s="223">
        <f>ROUND(I145*H145,2)</f>
        <v>0</v>
      </c>
      <c r="K145" s="219" t="s">
        <v>19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0.042999999999999997</v>
      </c>
      <c r="R145" s="226">
        <f>Q145*H145</f>
        <v>0.17199999999999999</v>
      </c>
      <c r="S145" s="226">
        <v>0</v>
      </c>
      <c r="T145" s="227">
        <f>S145*H145</f>
        <v>0</v>
      </c>
      <c r="AR145" s="18" t="s">
        <v>780</v>
      </c>
      <c r="AT145" s="18" t="s">
        <v>198</v>
      </c>
      <c r="AU145" s="18" t="s">
        <v>86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780</v>
      </c>
      <c r="BM145" s="18" t="s">
        <v>3150</v>
      </c>
    </row>
    <row r="146" s="1" customFormat="1">
      <c r="B146" s="39"/>
      <c r="C146" s="40"/>
      <c r="D146" s="229" t="s">
        <v>204</v>
      </c>
      <c r="E146" s="40"/>
      <c r="F146" s="230" t="s">
        <v>3151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86</v>
      </c>
    </row>
    <row r="147" s="12" customFormat="1">
      <c r="B147" s="235"/>
      <c r="C147" s="236"/>
      <c r="D147" s="229" t="s">
        <v>285</v>
      </c>
      <c r="E147" s="237" t="s">
        <v>19</v>
      </c>
      <c r="F147" s="238" t="s">
        <v>213</v>
      </c>
      <c r="G147" s="236"/>
      <c r="H147" s="239">
        <v>4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285</v>
      </c>
      <c r="AU147" s="245" t="s">
        <v>86</v>
      </c>
      <c r="AV147" s="12" t="s">
        <v>86</v>
      </c>
      <c r="AW147" s="12" t="s">
        <v>37</v>
      </c>
      <c r="AX147" s="12" t="s">
        <v>84</v>
      </c>
      <c r="AY147" s="245" t="s">
        <v>195</v>
      </c>
    </row>
    <row r="148" s="1" customFormat="1" ht="16.5" customHeight="1">
      <c r="B148" s="39"/>
      <c r="C148" s="270" t="s">
        <v>8</v>
      </c>
      <c r="D148" s="270" t="s">
        <v>497</v>
      </c>
      <c r="E148" s="271" t="s">
        <v>3152</v>
      </c>
      <c r="F148" s="272" t="s">
        <v>3153</v>
      </c>
      <c r="G148" s="273" t="s">
        <v>223</v>
      </c>
      <c r="H148" s="274">
        <v>16</v>
      </c>
      <c r="I148" s="275"/>
      <c r="J148" s="276">
        <f>ROUND(I148*H148,2)</f>
        <v>0</v>
      </c>
      <c r="K148" s="272" t="s">
        <v>208</v>
      </c>
      <c r="L148" s="277"/>
      <c r="M148" s="278" t="s">
        <v>19</v>
      </c>
      <c r="N148" s="279" t="s">
        <v>47</v>
      </c>
      <c r="O148" s="80"/>
      <c r="P148" s="226">
        <f>O148*H148</f>
        <v>0</v>
      </c>
      <c r="Q148" s="226">
        <v>0.0060000000000000001</v>
      </c>
      <c r="R148" s="226">
        <f>Q148*H148</f>
        <v>0.096000000000000002</v>
      </c>
      <c r="S148" s="226">
        <v>0</v>
      </c>
      <c r="T148" s="227">
        <f>S148*H148</f>
        <v>0</v>
      </c>
      <c r="AR148" s="18" t="s">
        <v>2716</v>
      </c>
      <c r="AT148" s="18" t="s">
        <v>497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2716</v>
      </c>
      <c r="BM148" s="18" t="s">
        <v>3154</v>
      </c>
    </row>
    <row r="149" s="1" customFormat="1">
      <c r="B149" s="39"/>
      <c r="C149" s="40"/>
      <c r="D149" s="229" t="s">
        <v>204</v>
      </c>
      <c r="E149" s="40"/>
      <c r="F149" s="230" t="s">
        <v>3155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86</v>
      </c>
    </row>
    <row r="150" s="12" customFormat="1">
      <c r="B150" s="235"/>
      <c r="C150" s="236"/>
      <c r="D150" s="229" t="s">
        <v>285</v>
      </c>
      <c r="E150" s="237" t="s">
        <v>19</v>
      </c>
      <c r="F150" s="238" t="s">
        <v>3156</v>
      </c>
      <c r="G150" s="236"/>
      <c r="H150" s="239">
        <v>16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285</v>
      </c>
      <c r="AU150" s="245" t="s">
        <v>86</v>
      </c>
      <c r="AV150" s="12" t="s">
        <v>86</v>
      </c>
      <c r="AW150" s="12" t="s">
        <v>37</v>
      </c>
      <c r="AX150" s="12" t="s">
        <v>84</v>
      </c>
      <c r="AY150" s="245" t="s">
        <v>195</v>
      </c>
    </row>
    <row r="151" s="1" customFormat="1" ht="16.5" customHeight="1">
      <c r="B151" s="39"/>
      <c r="C151" s="270" t="s">
        <v>267</v>
      </c>
      <c r="D151" s="270" t="s">
        <v>497</v>
      </c>
      <c r="E151" s="271" t="s">
        <v>3157</v>
      </c>
      <c r="F151" s="272" t="s">
        <v>3158</v>
      </c>
      <c r="G151" s="273" t="s">
        <v>223</v>
      </c>
      <c r="H151" s="274">
        <v>4</v>
      </c>
      <c r="I151" s="275"/>
      <c r="J151" s="276">
        <f>ROUND(I151*H151,2)</f>
        <v>0</v>
      </c>
      <c r="K151" s="272" t="s">
        <v>19</v>
      </c>
      <c r="L151" s="277"/>
      <c r="M151" s="278" t="s">
        <v>19</v>
      </c>
      <c r="N151" s="279" t="s">
        <v>47</v>
      </c>
      <c r="O151" s="80"/>
      <c r="P151" s="226">
        <f>O151*H151</f>
        <v>0</v>
      </c>
      <c r="Q151" s="226">
        <v>0.17899999999999999</v>
      </c>
      <c r="R151" s="226">
        <f>Q151*H151</f>
        <v>0.71599999999999997</v>
      </c>
      <c r="S151" s="226">
        <v>0</v>
      </c>
      <c r="T151" s="227">
        <f>S151*H151</f>
        <v>0</v>
      </c>
      <c r="AR151" s="18" t="s">
        <v>2716</v>
      </c>
      <c r="AT151" s="18" t="s">
        <v>497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2716</v>
      </c>
      <c r="BM151" s="18" t="s">
        <v>3159</v>
      </c>
    </row>
    <row r="152" s="12" customFormat="1">
      <c r="B152" s="235"/>
      <c r="C152" s="236"/>
      <c r="D152" s="229" t="s">
        <v>285</v>
      </c>
      <c r="E152" s="237" t="s">
        <v>19</v>
      </c>
      <c r="F152" s="238" t="s">
        <v>213</v>
      </c>
      <c r="G152" s="236"/>
      <c r="H152" s="239">
        <v>4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285</v>
      </c>
      <c r="AU152" s="245" t="s">
        <v>86</v>
      </c>
      <c r="AV152" s="12" t="s">
        <v>86</v>
      </c>
      <c r="AW152" s="12" t="s">
        <v>37</v>
      </c>
      <c r="AX152" s="12" t="s">
        <v>84</v>
      </c>
      <c r="AY152" s="245" t="s">
        <v>195</v>
      </c>
    </row>
    <row r="153" s="1" customFormat="1" ht="16.5" customHeight="1">
      <c r="B153" s="39"/>
      <c r="C153" s="217" t="s">
        <v>366</v>
      </c>
      <c r="D153" s="217" t="s">
        <v>198</v>
      </c>
      <c r="E153" s="218" t="s">
        <v>3160</v>
      </c>
      <c r="F153" s="219" t="s">
        <v>3161</v>
      </c>
      <c r="G153" s="220" t="s">
        <v>312</v>
      </c>
      <c r="H153" s="221">
        <v>18</v>
      </c>
      <c r="I153" s="222"/>
      <c r="J153" s="223">
        <f>ROUND(I153*H153,2)</f>
        <v>0</v>
      </c>
      <c r="K153" s="219" t="s">
        <v>208</v>
      </c>
      <c r="L153" s="44"/>
      <c r="M153" s="224" t="s">
        <v>19</v>
      </c>
      <c r="N153" s="225" t="s">
        <v>47</v>
      </c>
      <c r="O153" s="8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18" t="s">
        <v>780</v>
      </c>
      <c r="AT153" s="18" t="s">
        <v>198</v>
      </c>
      <c r="AU153" s="18" t="s">
        <v>86</v>
      </c>
      <c r="AY153" s="18" t="s">
        <v>195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8" t="s">
        <v>84</v>
      </c>
      <c r="BK153" s="228">
        <f>ROUND(I153*H153,2)</f>
        <v>0</v>
      </c>
      <c r="BL153" s="18" t="s">
        <v>780</v>
      </c>
      <c r="BM153" s="18" t="s">
        <v>3162</v>
      </c>
    </row>
    <row r="154" s="1" customFormat="1">
      <c r="B154" s="39"/>
      <c r="C154" s="40"/>
      <c r="D154" s="229" t="s">
        <v>204</v>
      </c>
      <c r="E154" s="40"/>
      <c r="F154" s="230" t="s">
        <v>3163</v>
      </c>
      <c r="G154" s="40"/>
      <c r="H154" s="40"/>
      <c r="I154" s="144"/>
      <c r="J154" s="40"/>
      <c r="K154" s="40"/>
      <c r="L154" s="44"/>
      <c r="M154" s="231"/>
      <c r="N154" s="80"/>
      <c r="O154" s="80"/>
      <c r="P154" s="80"/>
      <c r="Q154" s="80"/>
      <c r="R154" s="80"/>
      <c r="S154" s="80"/>
      <c r="T154" s="81"/>
      <c r="AT154" s="18" t="s">
        <v>204</v>
      </c>
      <c r="AU154" s="18" t="s">
        <v>86</v>
      </c>
    </row>
    <row r="155" s="1" customFormat="1" ht="16.5" customHeight="1">
      <c r="B155" s="39"/>
      <c r="C155" s="217" t="s">
        <v>373</v>
      </c>
      <c r="D155" s="217" t="s">
        <v>198</v>
      </c>
      <c r="E155" s="218" t="s">
        <v>3164</v>
      </c>
      <c r="F155" s="219" t="s">
        <v>3165</v>
      </c>
      <c r="G155" s="220" t="s">
        <v>312</v>
      </c>
      <c r="H155" s="221">
        <v>4</v>
      </c>
      <c r="I155" s="222"/>
      <c r="J155" s="223">
        <f>ROUND(I155*H155,2)</f>
        <v>0</v>
      </c>
      <c r="K155" s="219" t="s">
        <v>208</v>
      </c>
      <c r="L155" s="44"/>
      <c r="M155" s="224" t="s">
        <v>19</v>
      </c>
      <c r="N155" s="225" t="s">
        <v>47</v>
      </c>
      <c r="O155" s="8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18" t="s">
        <v>780</v>
      </c>
      <c r="AT155" s="18" t="s">
        <v>198</v>
      </c>
      <c r="AU155" s="18" t="s">
        <v>86</v>
      </c>
      <c r="AY155" s="18" t="s">
        <v>195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8" t="s">
        <v>84</v>
      </c>
      <c r="BK155" s="228">
        <f>ROUND(I155*H155,2)</f>
        <v>0</v>
      </c>
      <c r="BL155" s="18" t="s">
        <v>780</v>
      </c>
      <c r="BM155" s="18" t="s">
        <v>3166</v>
      </c>
    </row>
    <row r="156" s="1" customFormat="1">
      <c r="B156" s="39"/>
      <c r="C156" s="40"/>
      <c r="D156" s="229" t="s">
        <v>204</v>
      </c>
      <c r="E156" s="40"/>
      <c r="F156" s="230" t="s">
        <v>3167</v>
      </c>
      <c r="G156" s="40"/>
      <c r="H156" s="40"/>
      <c r="I156" s="144"/>
      <c r="J156" s="40"/>
      <c r="K156" s="40"/>
      <c r="L156" s="44"/>
      <c r="M156" s="231"/>
      <c r="N156" s="80"/>
      <c r="O156" s="80"/>
      <c r="P156" s="80"/>
      <c r="Q156" s="80"/>
      <c r="R156" s="80"/>
      <c r="S156" s="80"/>
      <c r="T156" s="81"/>
      <c r="AT156" s="18" t="s">
        <v>204</v>
      </c>
      <c r="AU156" s="18" t="s">
        <v>86</v>
      </c>
    </row>
    <row r="157" s="12" customFormat="1">
      <c r="B157" s="235"/>
      <c r="C157" s="236"/>
      <c r="D157" s="229" t="s">
        <v>285</v>
      </c>
      <c r="E157" s="237" t="s">
        <v>19</v>
      </c>
      <c r="F157" s="238" t="s">
        <v>213</v>
      </c>
      <c r="G157" s="236"/>
      <c r="H157" s="239">
        <v>4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285</v>
      </c>
      <c r="AU157" s="245" t="s">
        <v>86</v>
      </c>
      <c r="AV157" s="12" t="s">
        <v>86</v>
      </c>
      <c r="AW157" s="12" t="s">
        <v>37</v>
      </c>
      <c r="AX157" s="12" t="s">
        <v>84</v>
      </c>
      <c r="AY157" s="245" t="s">
        <v>195</v>
      </c>
    </row>
    <row r="158" s="1" customFormat="1" ht="16.5" customHeight="1">
      <c r="B158" s="39"/>
      <c r="C158" s="217" t="s">
        <v>381</v>
      </c>
      <c r="D158" s="217" t="s">
        <v>198</v>
      </c>
      <c r="E158" s="218" t="s">
        <v>3168</v>
      </c>
      <c r="F158" s="219" t="s">
        <v>2776</v>
      </c>
      <c r="G158" s="220" t="s">
        <v>289</v>
      </c>
      <c r="H158" s="221">
        <v>3.113</v>
      </c>
      <c r="I158" s="222"/>
      <c r="J158" s="223">
        <f>ROUND(I158*H158,2)</f>
        <v>0</v>
      </c>
      <c r="K158" s="219" t="s">
        <v>208</v>
      </c>
      <c r="L158" s="44"/>
      <c r="M158" s="224" t="s">
        <v>19</v>
      </c>
      <c r="N158" s="225" t="s">
        <v>47</v>
      </c>
      <c r="O158" s="8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18" t="s">
        <v>780</v>
      </c>
      <c r="AT158" s="18" t="s">
        <v>198</v>
      </c>
      <c r="AU158" s="18" t="s">
        <v>86</v>
      </c>
      <c r="AY158" s="18" t="s">
        <v>195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84</v>
      </c>
      <c r="BK158" s="228">
        <f>ROUND(I158*H158,2)</f>
        <v>0</v>
      </c>
      <c r="BL158" s="18" t="s">
        <v>780</v>
      </c>
      <c r="BM158" s="18" t="s">
        <v>3169</v>
      </c>
    </row>
    <row r="159" s="1" customFormat="1">
      <c r="B159" s="39"/>
      <c r="C159" s="40"/>
      <c r="D159" s="229" t="s">
        <v>204</v>
      </c>
      <c r="E159" s="40"/>
      <c r="F159" s="230" t="s">
        <v>3170</v>
      </c>
      <c r="G159" s="40"/>
      <c r="H159" s="40"/>
      <c r="I159" s="144"/>
      <c r="J159" s="40"/>
      <c r="K159" s="40"/>
      <c r="L159" s="44"/>
      <c r="M159" s="231"/>
      <c r="N159" s="80"/>
      <c r="O159" s="80"/>
      <c r="P159" s="80"/>
      <c r="Q159" s="80"/>
      <c r="R159" s="80"/>
      <c r="S159" s="80"/>
      <c r="T159" s="81"/>
      <c r="AT159" s="18" t="s">
        <v>204</v>
      </c>
      <c r="AU159" s="18" t="s">
        <v>86</v>
      </c>
    </row>
    <row r="160" s="12" customFormat="1">
      <c r="B160" s="235"/>
      <c r="C160" s="236"/>
      <c r="D160" s="229" t="s">
        <v>285</v>
      </c>
      <c r="E160" s="237" t="s">
        <v>19</v>
      </c>
      <c r="F160" s="238" t="s">
        <v>3171</v>
      </c>
      <c r="G160" s="236"/>
      <c r="H160" s="239">
        <v>3.113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285</v>
      </c>
      <c r="AU160" s="245" t="s">
        <v>86</v>
      </c>
      <c r="AV160" s="12" t="s">
        <v>86</v>
      </c>
      <c r="AW160" s="12" t="s">
        <v>37</v>
      </c>
      <c r="AX160" s="12" t="s">
        <v>76</v>
      </c>
      <c r="AY160" s="245" t="s">
        <v>195</v>
      </c>
    </row>
    <row r="161" s="13" customFormat="1">
      <c r="B161" s="246"/>
      <c r="C161" s="247"/>
      <c r="D161" s="229" t="s">
        <v>285</v>
      </c>
      <c r="E161" s="248" t="s">
        <v>19</v>
      </c>
      <c r="F161" s="249" t="s">
        <v>294</v>
      </c>
      <c r="G161" s="247"/>
      <c r="H161" s="250">
        <v>3.113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AT161" s="256" t="s">
        <v>285</v>
      </c>
      <c r="AU161" s="256" t="s">
        <v>86</v>
      </c>
      <c r="AV161" s="13" t="s">
        <v>213</v>
      </c>
      <c r="AW161" s="13" t="s">
        <v>37</v>
      </c>
      <c r="AX161" s="13" t="s">
        <v>84</v>
      </c>
      <c r="AY161" s="256" t="s">
        <v>195</v>
      </c>
    </row>
    <row r="162" s="1" customFormat="1" ht="16.5" customHeight="1">
      <c r="B162" s="39"/>
      <c r="C162" s="217" t="s">
        <v>387</v>
      </c>
      <c r="D162" s="217" t="s">
        <v>198</v>
      </c>
      <c r="E162" s="218" t="s">
        <v>3172</v>
      </c>
      <c r="F162" s="219" t="s">
        <v>3173</v>
      </c>
      <c r="G162" s="220" t="s">
        <v>289</v>
      </c>
      <c r="H162" s="221">
        <v>59.146999999999998</v>
      </c>
      <c r="I162" s="222"/>
      <c r="J162" s="223">
        <f>ROUND(I162*H162,2)</f>
        <v>0</v>
      </c>
      <c r="K162" s="219" t="s">
        <v>208</v>
      </c>
      <c r="L162" s="44"/>
      <c r="M162" s="224" t="s">
        <v>19</v>
      </c>
      <c r="N162" s="225" t="s">
        <v>47</v>
      </c>
      <c r="O162" s="8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AR162" s="18" t="s">
        <v>780</v>
      </c>
      <c r="AT162" s="18" t="s">
        <v>198</v>
      </c>
      <c r="AU162" s="18" t="s">
        <v>86</v>
      </c>
      <c r="AY162" s="18" t="s">
        <v>195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8" t="s">
        <v>84</v>
      </c>
      <c r="BK162" s="228">
        <f>ROUND(I162*H162,2)</f>
        <v>0</v>
      </c>
      <c r="BL162" s="18" t="s">
        <v>780</v>
      </c>
      <c r="BM162" s="18" t="s">
        <v>3174</v>
      </c>
    </row>
    <row r="163" s="1" customFormat="1">
      <c r="B163" s="39"/>
      <c r="C163" s="40"/>
      <c r="D163" s="229" t="s">
        <v>204</v>
      </c>
      <c r="E163" s="40"/>
      <c r="F163" s="230" t="s">
        <v>3175</v>
      </c>
      <c r="G163" s="40"/>
      <c r="H163" s="40"/>
      <c r="I163" s="144"/>
      <c r="J163" s="40"/>
      <c r="K163" s="40"/>
      <c r="L163" s="44"/>
      <c r="M163" s="231"/>
      <c r="N163" s="80"/>
      <c r="O163" s="80"/>
      <c r="P163" s="80"/>
      <c r="Q163" s="80"/>
      <c r="R163" s="80"/>
      <c r="S163" s="80"/>
      <c r="T163" s="81"/>
      <c r="AT163" s="18" t="s">
        <v>204</v>
      </c>
      <c r="AU163" s="18" t="s">
        <v>86</v>
      </c>
    </row>
    <row r="164" s="12" customFormat="1">
      <c r="B164" s="235"/>
      <c r="C164" s="236"/>
      <c r="D164" s="229" t="s">
        <v>285</v>
      </c>
      <c r="E164" s="237" t="s">
        <v>19</v>
      </c>
      <c r="F164" s="238" t="s">
        <v>3176</v>
      </c>
      <c r="G164" s="236"/>
      <c r="H164" s="239">
        <v>59.146999999999998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285</v>
      </c>
      <c r="AU164" s="245" t="s">
        <v>86</v>
      </c>
      <c r="AV164" s="12" t="s">
        <v>86</v>
      </c>
      <c r="AW164" s="12" t="s">
        <v>37</v>
      </c>
      <c r="AX164" s="12" t="s">
        <v>76</v>
      </c>
      <c r="AY164" s="245" t="s">
        <v>195</v>
      </c>
    </row>
    <row r="165" s="13" customFormat="1">
      <c r="B165" s="246"/>
      <c r="C165" s="247"/>
      <c r="D165" s="229" t="s">
        <v>285</v>
      </c>
      <c r="E165" s="248" t="s">
        <v>19</v>
      </c>
      <c r="F165" s="249" t="s">
        <v>294</v>
      </c>
      <c r="G165" s="247"/>
      <c r="H165" s="250">
        <v>59.146999999999998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AT165" s="256" t="s">
        <v>285</v>
      </c>
      <c r="AU165" s="256" t="s">
        <v>86</v>
      </c>
      <c r="AV165" s="13" t="s">
        <v>213</v>
      </c>
      <c r="AW165" s="13" t="s">
        <v>37</v>
      </c>
      <c r="AX165" s="13" t="s">
        <v>84</v>
      </c>
      <c r="AY165" s="256" t="s">
        <v>195</v>
      </c>
    </row>
    <row r="166" s="11" customFormat="1" ht="22.8" customHeight="1">
      <c r="B166" s="201"/>
      <c r="C166" s="202"/>
      <c r="D166" s="203" t="s">
        <v>75</v>
      </c>
      <c r="E166" s="215" t="s">
        <v>196</v>
      </c>
      <c r="F166" s="215" t="s">
        <v>197</v>
      </c>
      <c r="G166" s="202"/>
      <c r="H166" s="202"/>
      <c r="I166" s="205"/>
      <c r="J166" s="216">
        <f>BK166</f>
        <v>0</v>
      </c>
      <c r="K166" s="202"/>
      <c r="L166" s="207"/>
      <c r="M166" s="208"/>
      <c r="N166" s="209"/>
      <c r="O166" s="209"/>
      <c r="P166" s="210">
        <f>SUM(P167:P171)</f>
        <v>0</v>
      </c>
      <c r="Q166" s="209"/>
      <c r="R166" s="210">
        <f>SUM(R167:R171)</f>
        <v>0</v>
      </c>
      <c r="S166" s="209"/>
      <c r="T166" s="211">
        <f>SUM(T167:T171)</f>
        <v>0</v>
      </c>
      <c r="AR166" s="212" t="s">
        <v>194</v>
      </c>
      <c r="AT166" s="213" t="s">
        <v>75</v>
      </c>
      <c r="AU166" s="213" t="s">
        <v>84</v>
      </c>
      <c r="AY166" s="212" t="s">
        <v>195</v>
      </c>
      <c r="BK166" s="214">
        <f>SUM(BK167:BK171)</f>
        <v>0</v>
      </c>
    </row>
    <row r="167" s="1" customFormat="1" ht="16.5" customHeight="1">
      <c r="B167" s="39"/>
      <c r="C167" s="217" t="s">
        <v>7</v>
      </c>
      <c r="D167" s="217" t="s">
        <v>198</v>
      </c>
      <c r="E167" s="218" t="s">
        <v>210</v>
      </c>
      <c r="F167" s="219" t="s">
        <v>3177</v>
      </c>
      <c r="G167" s="220" t="s">
        <v>3178</v>
      </c>
      <c r="H167" s="221">
        <v>1</v>
      </c>
      <c r="I167" s="222"/>
      <c r="J167" s="223">
        <f>ROUND(I167*H167,2)</f>
        <v>0</v>
      </c>
      <c r="K167" s="219" t="s">
        <v>19</v>
      </c>
      <c r="L167" s="44"/>
      <c r="M167" s="224" t="s">
        <v>19</v>
      </c>
      <c r="N167" s="225" t="s">
        <v>47</v>
      </c>
      <c r="O167" s="8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AR167" s="18" t="s">
        <v>202</v>
      </c>
      <c r="AT167" s="18" t="s">
        <v>198</v>
      </c>
      <c r="AU167" s="18" t="s">
        <v>86</v>
      </c>
      <c r="AY167" s="18" t="s">
        <v>195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84</v>
      </c>
      <c r="BK167" s="228">
        <f>ROUND(I167*H167,2)</f>
        <v>0</v>
      </c>
      <c r="BL167" s="18" t="s">
        <v>202</v>
      </c>
      <c r="BM167" s="18" t="s">
        <v>3179</v>
      </c>
    </row>
    <row r="168" s="1" customFormat="1">
      <c r="B168" s="39"/>
      <c r="C168" s="40"/>
      <c r="D168" s="229" t="s">
        <v>204</v>
      </c>
      <c r="E168" s="40"/>
      <c r="F168" s="230" t="s">
        <v>3180</v>
      </c>
      <c r="G168" s="40"/>
      <c r="H168" s="40"/>
      <c r="I168" s="144"/>
      <c r="J168" s="40"/>
      <c r="K168" s="40"/>
      <c r="L168" s="44"/>
      <c r="M168" s="231"/>
      <c r="N168" s="80"/>
      <c r="O168" s="80"/>
      <c r="P168" s="80"/>
      <c r="Q168" s="80"/>
      <c r="R168" s="80"/>
      <c r="S168" s="80"/>
      <c r="T168" s="81"/>
      <c r="AT168" s="18" t="s">
        <v>204</v>
      </c>
      <c r="AU168" s="18" t="s">
        <v>86</v>
      </c>
    </row>
    <row r="169" s="1" customFormat="1">
      <c r="B169" s="39"/>
      <c r="C169" s="40"/>
      <c r="D169" s="229" t="s">
        <v>1663</v>
      </c>
      <c r="E169" s="40"/>
      <c r="F169" s="280" t="s">
        <v>3181</v>
      </c>
      <c r="G169" s="40"/>
      <c r="H169" s="40"/>
      <c r="I169" s="144"/>
      <c r="J169" s="40"/>
      <c r="K169" s="40"/>
      <c r="L169" s="44"/>
      <c r="M169" s="231"/>
      <c r="N169" s="80"/>
      <c r="O169" s="80"/>
      <c r="P169" s="80"/>
      <c r="Q169" s="80"/>
      <c r="R169" s="80"/>
      <c r="S169" s="80"/>
      <c r="T169" s="81"/>
      <c r="AT169" s="18" t="s">
        <v>1663</v>
      </c>
      <c r="AU169" s="18" t="s">
        <v>86</v>
      </c>
    </row>
    <row r="170" s="1" customFormat="1" ht="16.5" customHeight="1">
      <c r="B170" s="39"/>
      <c r="C170" s="217" t="s">
        <v>398</v>
      </c>
      <c r="D170" s="217" t="s">
        <v>198</v>
      </c>
      <c r="E170" s="218" t="s">
        <v>217</v>
      </c>
      <c r="F170" s="219" t="s">
        <v>3182</v>
      </c>
      <c r="G170" s="220" t="s">
        <v>3178</v>
      </c>
      <c r="H170" s="221">
        <v>1</v>
      </c>
      <c r="I170" s="222"/>
      <c r="J170" s="223">
        <f>ROUND(I170*H170,2)</f>
        <v>0</v>
      </c>
      <c r="K170" s="219" t="s">
        <v>19</v>
      </c>
      <c r="L170" s="44"/>
      <c r="M170" s="224" t="s">
        <v>19</v>
      </c>
      <c r="N170" s="225" t="s">
        <v>47</v>
      </c>
      <c r="O170" s="8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AR170" s="18" t="s">
        <v>202</v>
      </c>
      <c r="AT170" s="18" t="s">
        <v>198</v>
      </c>
      <c r="AU170" s="18" t="s">
        <v>86</v>
      </c>
      <c r="AY170" s="18" t="s">
        <v>195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8" t="s">
        <v>84</v>
      </c>
      <c r="BK170" s="228">
        <f>ROUND(I170*H170,2)</f>
        <v>0</v>
      </c>
      <c r="BL170" s="18" t="s">
        <v>202</v>
      </c>
      <c r="BM170" s="18" t="s">
        <v>3183</v>
      </c>
    </row>
    <row r="171" s="1" customFormat="1">
      <c r="B171" s="39"/>
      <c r="C171" s="40"/>
      <c r="D171" s="229" t="s">
        <v>204</v>
      </c>
      <c r="E171" s="40"/>
      <c r="F171" s="230" t="s">
        <v>3184</v>
      </c>
      <c r="G171" s="40"/>
      <c r="H171" s="40"/>
      <c r="I171" s="144"/>
      <c r="J171" s="40"/>
      <c r="K171" s="40"/>
      <c r="L171" s="44"/>
      <c r="M171" s="232"/>
      <c r="N171" s="233"/>
      <c r="O171" s="233"/>
      <c r="P171" s="233"/>
      <c r="Q171" s="233"/>
      <c r="R171" s="233"/>
      <c r="S171" s="233"/>
      <c r="T171" s="234"/>
      <c r="AT171" s="18" t="s">
        <v>204</v>
      </c>
      <c r="AU171" s="18" t="s">
        <v>86</v>
      </c>
    </row>
    <row r="172" s="1" customFormat="1" ht="6.96" customHeight="1">
      <c r="B172" s="58"/>
      <c r="C172" s="59"/>
      <c r="D172" s="59"/>
      <c r="E172" s="59"/>
      <c r="F172" s="59"/>
      <c r="G172" s="59"/>
      <c r="H172" s="59"/>
      <c r="I172" s="168"/>
      <c r="J172" s="59"/>
      <c r="K172" s="59"/>
      <c r="L172" s="44"/>
    </row>
  </sheetData>
  <sheetProtection sheet="1" autoFilter="0" formatColumns="0" formatRows="0" objects="1" scenarios="1" spinCount="100000" saltValue="y0nPY5w/MwJz2810d6oyj+pXkYifPvvzvutgryunsIFT6nFESym7G55JMsLde8ismka/zrPZY7j4c8EV0SKXdQ==" hashValue="8N799rRdt0WdujWugz6/ZWIbIchkPbuBtqyjIab94hkQ05rVQbjXl9y0C3drVP0pzlEWoAen1koikmAB1Qy0lQ==" algorithmName="SHA-512" password="CC35"/>
  <autoFilter ref="C84:K17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157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3185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ROUND(J89,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ROUND((SUM(BE89:BE314)),  2)</f>
        <v>0</v>
      </c>
      <c r="I33" s="157">
        <v>0.20999999999999999</v>
      </c>
      <c r="J33" s="156">
        <f>ROUND(((SUM(BE89:BE314))*I33),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ROUND((SUM(BF89:BF314)),  2)</f>
        <v>0</v>
      </c>
      <c r="I34" s="157">
        <v>0.14999999999999999</v>
      </c>
      <c r="J34" s="156">
        <f>ROUND(((SUM(BF89:BF314))*I34),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ROUND((SUM(BG89:BG314)),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ROUND((SUM(BH89:BH314)),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ROUND((SUM(BI89:BI314)),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404 - Přeložka VO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J89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J90</f>
        <v>0</v>
      </c>
      <c r="K60" s="179"/>
      <c r="L60" s="184"/>
    </row>
    <row r="61" s="9" customFormat="1" ht="19.92" customHeight="1">
      <c r="B61" s="185"/>
      <c r="C61" s="122"/>
      <c r="D61" s="186" t="s">
        <v>275</v>
      </c>
      <c r="E61" s="187"/>
      <c r="F61" s="187"/>
      <c r="G61" s="187"/>
      <c r="H61" s="187"/>
      <c r="I61" s="188"/>
      <c r="J61" s="189">
        <f>J91</f>
        <v>0</v>
      </c>
      <c r="K61" s="122"/>
      <c r="L61" s="190"/>
    </row>
    <row r="62" s="9" customFormat="1" ht="19.92" customHeight="1">
      <c r="B62" s="185"/>
      <c r="C62" s="122"/>
      <c r="D62" s="186" t="s">
        <v>276</v>
      </c>
      <c r="E62" s="187"/>
      <c r="F62" s="187"/>
      <c r="G62" s="187"/>
      <c r="H62" s="187"/>
      <c r="I62" s="188"/>
      <c r="J62" s="189">
        <f>J95</f>
        <v>0</v>
      </c>
      <c r="K62" s="122"/>
      <c r="L62" s="190"/>
    </row>
    <row r="63" s="8" customFormat="1" ht="24.96" customHeight="1">
      <c r="B63" s="178"/>
      <c r="C63" s="179"/>
      <c r="D63" s="180" t="s">
        <v>2700</v>
      </c>
      <c r="E63" s="181"/>
      <c r="F63" s="181"/>
      <c r="G63" s="181"/>
      <c r="H63" s="181"/>
      <c r="I63" s="182"/>
      <c r="J63" s="183">
        <f>J99</f>
        <v>0</v>
      </c>
      <c r="K63" s="179"/>
      <c r="L63" s="184"/>
    </row>
    <row r="64" s="9" customFormat="1" ht="19.92" customHeight="1">
      <c r="B64" s="185"/>
      <c r="C64" s="122"/>
      <c r="D64" s="186" t="s">
        <v>274</v>
      </c>
      <c r="E64" s="187"/>
      <c r="F64" s="187"/>
      <c r="G64" s="187"/>
      <c r="H64" s="187"/>
      <c r="I64" s="188"/>
      <c r="J64" s="189">
        <f>J100</f>
        <v>0</v>
      </c>
      <c r="K64" s="122"/>
      <c r="L64" s="190"/>
    </row>
    <row r="65" s="9" customFormat="1" ht="19.92" customHeight="1">
      <c r="B65" s="185"/>
      <c r="C65" s="122"/>
      <c r="D65" s="186" t="s">
        <v>2701</v>
      </c>
      <c r="E65" s="187"/>
      <c r="F65" s="187"/>
      <c r="G65" s="187"/>
      <c r="H65" s="187"/>
      <c r="I65" s="188"/>
      <c r="J65" s="189">
        <f>J104</f>
        <v>0</v>
      </c>
      <c r="K65" s="122"/>
      <c r="L65" s="190"/>
    </row>
    <row r="66" s="9" customFormat="1" ht="19.92" customHeight="1">
      <c r="B66" s="185"/>
      <c r="C66" s="122"/>
      <c r="D66" s="186" t="s">
        <v>2703</v>
      </c>
      <c r="E66" s="187"/>
      <c r="F66" s="187"/>
      <c r="G66" s="187"/>
      <c r="H66" s="187"/>
      <c r="I66" s="188"/>
      <c r="J66" s="189">
        <f>J186</f>
        <v>0</v>
      </c>
      <c r="K66" s="122"/>
      <c r="L66" s="190"/>
    </row>
    <row r="67" s="9" customFormat="1" ht="19.92" customHeight="1">
      <c r="B67" s="185"/>
      <c r="C67" s="122"/>
      <c r="D67" s="186" t="s">
        <v>175</v>
      </c>
      <c r="E67" s="187"/>
      <c r="F67" s="187"/>
      <c r="G67" s="187"/>
      <c r="H67" s="187"/>
      <c r="I67" s="188"/>
      <c r="J67" s="189">
        <f>J263</f>
        <v>0</v>
      </c>
      <c r="K67" s="122"/>
      <c r="L67" s="190"/>
    </row>
    <row r="68" s="8" customFormat="1" ht="24.96" customHeight="1">
      <c r="B68" s="178"/>
      <c r="C68" s="179"/>
      <c r="D68" s="180" t="s">
        <v>423</v>
      </c>
      <c r="E68" s="181"/>
      <c r="F68" s="181"/>
      <c r="G68" s="181"/>
      <c r="H68" s="181"/>
      <c r="I68" s="182"/>
      <c r="J68" s="183">
        <f>J269</f>
        <v>0</v>
      </c>
      <c r="K68" s="179"/>
      <c r="L68" s="184"/>
    </row>
    <row r="69" s="9" customFormat="1" ht="19.92" customHeight="1">
      <c r="B69" s="185"/>
      <c r="C69" s="122"/>
      <c r="D69" s="186" t="s">
        <v>3186</v>
      </c>
      <c r="E69" s="187"/>
      <c r="F69" s="187"/>
      <c r="G69" s="187"/>
      <c r="H69" s="187"/>
      <c r="I69" s="188"/>
      <c r="J69" s="189">
        <f>J270</f>
        <v>0</v>
      </c>
      <c r="K69" s="122"/>
      <c r="L69" s="190"/>
    </row>
    <row r="70" s="1" customFormat="1" ht="21.84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8"/>
      <c r="J71" s="59"/>
      <c r="K71" s="59"/>
      <c r="L71" s="44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71"/>
      <c r="J75" s="61"/>
      <c r="K75" s="61"/>
      <c r="L75" s="44"/>
    </row>
    <row r="76" s="1" customFormat="1" ht="24.96" customHeight="1">
      <c r="B76" s="39"/>
      <c r="C76" s="24" t="s">
        <v>179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6.5" customHeight="1">
      <c r="B79" s="39"/>
      <c r="C79" s="40"/>
      <c r="D79" s="40"/>
      <c r="E79" s="172" t="str">
        <f>E7</f>
        <v>Malešická, 1. a 2. etapa, 2. etapa Za Vackovem - Habrová</v>
      </c>
      <c r="F79" s="33"/>
      <c r="G79" s="33"/>
      <c r="H79" s="33"/>
      <c r="I79" s="144"/>
      <c r="J79" s="40"/>
      <c r="K79" s="40"/>
      <c r="L79" s="44"/>
    </row>
    <row r="80" s="1" customFormat="1" ht="12" customHeight="1">
      <c r="B80" s="39"/>
      <c r="C80" s="33" t="s">
        <v>168</v>
      </c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6.5" customHeight="1">
      <c r="B81" s="39"/>
      <c r="C81" s="40"/>
      <c r="D81" s="40"/>
      <c r="E81" s="65" t="str">
        <f>E9</f>
        <v>SO 404 - Přeložka VO</v>
      </c>
      <c r="F81" s="40"/>
      <c r="G81" s="40"/>
      <c r="H81" s="40"/>
      <c r="I81" s="144"/>
      <c r="J81" s="40"/>
      <c r="K81" s="40"/>
      <c r="L81" s="44"/>
    </row>
    <row r="82" s="1" customFormat="1" ht="6.96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="1" customFormat="1" ht="12" customHeight="1">
      <c r="B83" s="39"/>
      <c r="C83" s="33" t="s">
        <v>21</v>
      </c>
      <c r="D83" s="40"/>
      <c r="E83" s="40"/>
      <c r="F83" s="28" t="str">
        <f>F12</f>
        <v>Praha 3</v>
      </c>
      <c r="G83" s="40"/>
      <c r="H83" s="40"/>
      <c r="I83" s="146" t="s">
        <v>23</v>
      </c>
      <c r="J83" s="68" t="str">
        <f>IF(J12="","",J12)</f>
        <v>25. 10. 2018</v>
      </c>
      <c r="K83" s="40"/>
      <c r="L83" s="44"/>
    </row>
    <row r="84" s="1" customFormat="1" ht="6.96" customHeight="1">
      <c r="B84" s="39"/>
      <c r="C84" s="40"/>
      <c r="D84" s="40"/>
      <c r="E84" s="40"/>
      <c r="F84" s="40"/>
      <c r="G84" s="40"/>
      <c r="H84" s="40"/>
      <c r="I84" s="144"/>
      <c r="J84" s="40"/>
      <c r="K84" s="40"/>
      <c r="L84" s="44"/>
    </row>
    <row r="85" s="1" customFormat="1" ht="13.65" customHeight="1">
      <c r="B85" s="39"/>
      <c r="C85" s="33" t="s">
        <v>25</v>
      </c>
      <c r="D85" s="40"/>
      <c r="E85" s="40"/>
      <c r="F85" s="28" t="str">
        <f>E15</f>
        <v>Technická správa komunikací hl. m. Prahy</v>
      </c>
      <c r="G85" s="40"/>
      <c r="H85" s="40"/>
      <c r="I85" s="146" t="s">
        <v>33</v>
      </c>
      <c r="J85" s="37" t="str">
        <f>E21</f>
        <v>NOVÁK &amp; PARTNER, s.r.o.</v>
      </c>
      <c r="K85" s="40"/>
      <c r="L85" s="44"/>
    </row>
    <row r="86" s="1" customFormat="1" ht="13.65" customHeight="1">
      <c r="B86" s="39"/>
      <c r="C86" s="33" t="s">
        <v>31</v>
      </c>
      <c r="D86" s="40"/>
      <c r="E86" s="40"/>
      <c r="F86" s="28" t="str">
        <f>IF(E18="","",E18)</f>
        <v>Vyplň údaj</v>
      </c>
      <c r="G86" s="40"/>
      <c r="H86" s="40"/>
      <c r="I86" s="146" t="s">
        <v>38</v>
      </c>
      <c r="J86" s="37" t="str">
        <f>E24</f>
        <v xml:space="preserve"> </v>
      </c>
      <c r="K86" s="40"/>
      <c r="L86" s="44"/>
    </row>
    <row r="87" s="1" customFormat="1" ht="10.32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0" customFormat="1" ht="29.28" customHeight="1">
      <c r="B88" s="191"/>
      <c r="C88" s="192" t="s">
        <v>180</v>
      </c>
      <c r="D88" s="193" t="s">
        <v>61</v>
      </c>
      <c r="E88" s="193" t="s">
        <v>57</v>
      </c>
      <c r="F88" s="193" t="s">
        <v>58</v>
      </c>
      <c r="G88" s="193" t="s">
        <v>181</v>
      </c>
      <c r="H88" s="193" t="s">
        <v>182</v>
      </c>
      <c r="I88" s="194" t="s">
        <v>183</v>
      </c>
      <c r="J88" s="193" t="s">
        <v>172</v>
      </c>
      <c r="K88" s="195" t="s">
        <v>184</v>
      </c>
      <c r="L88" s="196"/>
      <c r="M88" s="88" t="s">
        <v>19</v>
      </c>
      <c r="N88" s="89" t="s">
        <v>46</v>
      </c>
      <c r="O88" s="89" t="s">
        <v>185</v>
      </c>
      <c r="P88" s="89" t="s">
        <v>186</v>
      </c>
      <c r="Q88" s="89" t="s">
        <v>187</v>
      </c>
      <c r="R88" s="89" t="s">
        <v>188</v>
      </c>
      <c r="S88" s="89" t="s">
        <v>189</v>
      </c>
      <c r="T88" s="90" t="s">
        <v>190</v>
      </c>
    </row>
    <row r="89" s="1" customFormat="1" ht="22.8" customHeight="1">
      <c r="B89" s="39"/>
      <c r="C89" s="95" t="s">
        <v>191</v>
      </c>
      <c r="D89" s="40"/>
      <c r="E89" s="40"/>
      <c r="F89" s="40"/>
      <c r="G89" s="40"/>
      <c r="H89" s="40"/>
      <c r="I89" s="144"/>
      <c r="J89" s="197">
        <f>BK89</f>
        <v>0</v>
      </c>
      <c r="K89" s="40"/>
      <c r="L89" s="44"/>
      <c r="M89" s="91"/>
      <c r="N89" s="92"/>
      <c r="O89" s="92"/>
      <c r="P89" s="198">
        <f>P90+P99+P269</f>
        <v>0</v>
      </c>
      <c r="Q89" s="92"/>
      <c r="R89" s="198">
        <f>R90+R99+R269</f>
        <v>144.92699335999998</v>
      </c>
      <c r="S89" s="92"/>
      <c r="T89" s="199">
        <f>T90+T99+T269</f>
        <v>11.648</v>
      </c>
      <c r="AT89" s="18" t="s">
        <v>75</v>
      </c>
      <c r="AU89" s="18" t="s">
        <v>173</v>
      </c>
      <c r="BK89" s="200">
        <f>BK90+BK99+BK269</f>
        <v>0</v>
      </c>
    </row>
    <row r="90" s="11" customFormat="1" ht="25.92" customHeight="1">
      <c r="B90" s="201"/>
      <c r="C90" s="202"/>
      <c r="D90" s="203" t="s">
        <v>75</v>
      </c>
      <c r="E90" s="204" t="s">
        <v>277</v>
      </c>
      <c r="F90" s="204" t="s">
        <v>278</v>
      </c>
      <c r="G90" s="202"/>
      <c r="H90" s="202"/>
      <c r="I90" s="205"/>
      <c r="J90" s="206">
        <f>BK90</f>
        <v>0</v>
      </c>
      <c r="K90" s="202"/>
      <c r="L90" s="207"/>
      <c r="M90" s="208"/>
      <c r="N90" s="209"/>
      <c r="O90" s="209"/>
      <c r="P90" s="210">
        <f>P91+P95</f>
        <v>0</v>
      </c>
      <c r="Q90" s="209"/>
      <c r="R90" s="210">
        <f>R91+R95</f>
        <v>0</v>
      </c>
      <c r="S90" s="209"/>
      <c r="T90" s="211">
        <f>T91+T95</f>
        <v>11.648</v>
      </c>
      <c r="AR90" s="212" t="s">
        <v>84</v>
      </c>
      <c r="AT90" s="213" t="s">
        <v>75</v>
      </c>
      <c r="AU90" s="213" t="s">
        <v>76</v>
      </c>
      <c r="AY90" s="212" t="s">
        <v>195</v>
      </c>
      <c r="BK90" s="214">
        <f>BK91+BK95</f>
        <v>0</v>
      </c>
    </row>
    <row r="91" s="11" customFormat="1" ht="22.8" customHeight="1">
      <c r="B91" s="201"/>
      <c r="C91" s="202"/>
      <c r="D91" s="203" t="s">
        <v>75</v>
      </c>
      <c r="E91" s="215" t="s">
        <v>235</v>
      </c>
      <c r="F91" s="215" t="s">
        <v>345</v>
      </c>
      <c r="G91" s="202"/>
      <c r="H91" s="202"/>
      <c r="I91" s="205"/>
      <c r="J91" s="216">
        <f>BK91</f>
        <v>0</v>
      </c>
      <c r="K91" s="202"/>
      <c r="L91" s="207"/>
      <c r="M91" s="208"/>
      <c r="N91" s="209"/>
      <c r="O91" s="209"/>
      <c r="P91" s="210">
        <f>SUM(P92:P94)</f>
        <v>0</v>
      </c>
      <c r="Q91" s="209"/>
      <c r="R91" s="210">
        <f>SUM(R92:R94)</f>
        <v>0</v>
      </c>
      <c r="S91" s="209"/>
      <c r="T91" s="211">
        <f>SUM(T92:T94)</f>
        <v>11.648</v>
      </c>
      <c r="AR91" s="212" t="s">
        <v>84</v>
      </c>
      <c r="AT91" s="213" t="s">
        <v>75</v>
      </c>
      <c r="AU91" s="213" t="s">
        <v>84</v>
      </c>
      <c r="AY91" s="212" t="s">
        <v>195</v>
      </c>
      <c r="BK91" s="214">
        <f>SUM(BK92:BK94)</f>
        <v>0</v>
      </c>
    </row>
    <row r="92" s="1" customFormat="1" ht="16.5" customHeight="1">
      <c r="B92" s="39"/>
      <c r="C92" s="217" t="s">
        <v>84</v>
      </c>
      <c r="D92" s="217" t="s">
        <v>198</v>
      </c>
      <c r="E92" s="218" t="s">
        <v>3187</v>
      </c>
      <c r="F92" s="219" t="s">
        <v>3188</v>
      </c>
      <c r="G92" s="220" t="s">
        <v>289</v>
      </c>
      <c r="H92" s="221">
        <v>5.8239999999999998</v>
      </c>
      <c r="I92" s="222"/>
      <c r="J92" s="223">
        <f>ROUND(I92*H92,2)</f>
        <v>0</v>
      </c>
      <c r="K92" s="219" t="s">
        <v>208</v>
      </c>
      <c r="L92" s="44"/>
      <c r="M92" s="224" t="s">
        <v>19</v>
      </c>
      <c r="N92" s="225" t="s">
        <v>47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2</v>
      </c>
      <c r="T92" s="227">
        <f>S92*H92</f>
        <v>11.648</v>
      </c>
      <c r="AR92" s="18" t="s">
        <v>213</v>
      </c>
      <c r="AT92" s="18" t="s">
        <v>198</v>
      </c>
      <c r="AU92" s="18" t="s">
        <v>86</v>
      </c>
      <c r="AY92" s="18" t="s">
        <v>195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84</v>
      </c>
      <c r="BK92" s="228">
        <f>ROUND(I92*H92,2)</f>
        <v>0</v>
      </c>
      <c r="BL92" s="18" t="s">
        <v>213</v>
      </c>
      <c r="BM92" s="18" t="s">
        <v>3189</v>
      </c>
    </row>
    <row r="93" s="1" customFormat="1">
      <c r="B93" s="39"/>
      <c r="C93" s="40"/>
      <c r="D93" s="229" t="s">
        <v>204</v>
      </c>
      <c r="E93" s="40"/>
      <c r="F93" s="230" t="s">
        <v>3190</v>
      </c>
      <c r="G93" s="40"/>
      <c r="H93" s="40"/>
      <c r="I93" s="144"/>
      <c r="J93" s="40"/>
      <c r="K93" s="40"/>
      <c r="L93" s="44"/>
      <c r="M93" s="231"/>
      <c r="N93" s="80"/>
      <c r="O93" s="80"/>
      <c r="P93" s="80"/>
      <c r="Q93" s="80"/>
      <c r="R93" s="80"/>
      <c r="S93" s="80"/>
      <c r="T93" s="81"/>
      <c r="AT93" s="18" t="s">
        <v>204</v>
      </c>
      <c r="AU93" s="18" t="s">
        <v>86</v>
      </c>
    </row>
    <row r="94" s="12" customFormat="1">
      <c r="B94" s="235"/>
      <c r="C94" s="236"/>
      <c r="D94" s="229" t="s">
        <v>285</v>
      </c>
      <c r="E94" s="237" t="s">
        <v>19</v>
      </c>
      <c r="F94" s="238" t="s">
        <v>3191</v>
      </c>
      <c r="G94" s="236"/>
      <c r="H94" s="239">
        <v>5.8239999999999998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285</v>
      </c>
      <c r="AU94" s="245" t="s">
        <v>86</v>
      </c>
      <c r="AV94" s="12" t="s">
        <v>86</v>
      </c>
      <c r="AW94" s="12" t="s">
        <v>37</v>
      </c>
      <c r="AX94" s="12" t="s">
        <v>84</v>
      </c>
      <c r="AY94" s="245" t="s">
        <v>195</v>
      </c>
    </row>
    <row r="95" s="11" customFormat="1" ht="22.8" customHeight="1">
      <c r="B95" s="201"/>
      <c r="C95" s="202"/>
      <c r="D95" s="203" t="s">
        <v>75</v>
      </c>
      <c r="E95" s="215" t="s">
        <v>379</v>
      </c>
      <c r="F95" s="215" t="s">
        <v>380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SUM(P96:P98)</f>
        <v>0</v>
      </c>
      <c r="Q95" s="209"/>
      <c r="R95" s="210">
        <f>SUM(R96:R98)</f>
        <v>0</v>
      </c>
      <c r="S95" s="209"/>
      <c r="T95" s="211">
        <f>SUM(T96:T98)</f>
        <v>0</v>
      </c>
      <c r="AR95" s="212" t="s">
        <v>84</v>
      </c>
      <c r="AT95" s="213" t="s">
        <v>75</v>
      </c>
      <c r="AU95" s="213" t="s">
        <v>84</v>
      </c>
      <c r="AY95" s="212" t="s">
        <v>195</v>
      </c>
      <c r="BK95" s="214">
        <f>SUM(BK96:BK98)</f>
        <v>0</v>
      </c>
    </row>
    <row r="96" s="1" customFormat="1" ht="16.5" customHeight="1">
      <c r="B96" s="39"/>
      <c r="C96" s="217" t="s">
        <v>86</v>
      </c>
      <c r="D96" s="217" t="s">
        <v>198</v>
      </c>
      <c r="E96" s="218" t="s">
        <v>3192</v>
      </c>
      <c r="F96" s="219" t="s">
        <v>3193</v>
      </c>
      <c r="G96" s="220" t="s">
        <v>336</v>
      </c>
      <c r="H96" s="221">
        <v>13.978</v>
      </c>
      <c r="I96" s="222"/>
      <c r="J96" s="223">
        <f>ROUND(I96*H96,2)</f>
        <v>0</v>
      </c>
      <c r="K96" s="219" t="s">
        <v>208</v>
      </c>
      <c r="L96" s="44"/>
      <c r="M96" s="224" t="s">
        <v>19</v>
      </c>
      <c r="N96" s="225" t="s">
        <v>47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213</v>
      </c>
      <c r="AT96" s="18" t="s">
        <v>198</v>
      </c>
      <c r="AU96" s="18" t="s">
        <v>86</v>
      </c>
      <c r="AY96" s="18" t="s">
        <v>195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84</v>
      </c>
      <c r="BK96" s="228">
        <f>ROUND(I96*H96,2)</f>
        <v>0</v>
      </c>
      <c r="BL96" s="18" t="s">
        <v>213</v>
      </c>
      <c r="BM96" s="18" t="s">
        <v>3194</v>
      </c>
    </row>
    <row r="97" s="1" customFormat="1">
      <c r="B97" s="39"/>
      <c r="C97" s="40"/>
      <c r="D97" s="229" t="s">
        <v>204</v>
      </c>
      <c r="E97" s="40"/>
      <c r="F97" s="230" t="s">
        <v>3195</v>
      </c>
      <c r="G97" s="40"/>
      <c r="H97" s="40"/>
      <c r="I97" s="144"/>
      <c r="J97" s="40"/>
      <c r="K97" s="40"/>
      <c r="L97" s="44"/>
      <c r="M97" s="231"/>
      <c r="N97" s="80"/>
      <c r="O97" s="80"/>
      <c r="P97" s="80"/>
      <c r="Q97" s="80"/>
      <c r="R97" s="80"/>
      <c r="S97" s="80"/>
      <c r="T97" s="81"/>
      <c r="AT97" s="18" t="s">
        <v>204</v>
      </c>
      <c r="AU97" s="18" t="s">
        <v>86</v>
      </c>
    </row>
    <row r="98" s="12" customFormat="1">
      <c r="B98" s="235"/>
      <c r="C98" s="236"/>
      <c r="D98" s="229" t="s">
        <v>285</v>
      </c>
      <c r="E98" s="237" t="s">
        <v>19</v>
      </c>
      <c r="F98" s="238" t="s">
        <v>3196</v>
      </c>
      <c r="G98" s="236"/>
      <c r="H98" s="239">
        <v>13.978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285</v>
      </c>
      <c r="AU98" s="245" t="s">
        <v>86</v>
      </c>
      <c r="AV98" s="12" t="s">
        <v>86</v>
      </c>
      <c r="AW98" s="12" t="s">
        <v>37</v>
      </c>
      <c r="AX98" s="12" t="s">
        <v>84</v>
      </c>
      <c r="AY98" s="245" t="s">
        <v>195</v>
      </c>
    </row>
    <row r="99" s="11" customFormat="1" ht="25.92" customHeight="1">
      <c r="B99" s="201"/>
      <c r="C99" s="202"/>
      <c r="D99" s="203" t="s">
        <v>75</v>
      </c>
      <c r="E99" s="204" t="s">
        <v>497</v>
      </c>
      <c r="F99" s="204" t="s">
        <v>2709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P100+P104+P186+P263</f>
        <v>0</v>
      </c>
      <c r="Q99" s="209"/>
      <c r="R99" s="210">
        <f>R100+R104+R186+R263</f>
        <v>141.57281135999997</v>
      </c>
      <c r="S99" s="209"/>
      <c r="T99" s="211">
        <f>T100+T104+T186+T263</f>
        <v>0</v>
      </c>
      <c r="AR99" s="212" t="s">
        <v>84</v>
      </c>
      <c r="AT99" s="213" t="s">
        <v>75</v>
      </c>
      <c r="AU99" s="213" t="s">
        <v>76</v>
      </c>
      <c r="AY99" s="212" t="s">
        <v>195</v>
      </c>
      <c r="BK99" s="214">
        <f>BK100+BK104+BK186+BK263</f>
        <v>0</v>
      </c>
    </row>
    <row r="100" s="11" customFormat="1" ht="22.8" customHeight="1">
      <c r="B100" s="201"/>
      <c r="C100" s="202"/>
      <c r="D100" s="203" t="s">
        <v>75</v>
      </c>
      <c r="E100" s="215" t="s">
        <v>84</v>
      </c>
      <c r="F100" s="215" t="s">
        <v>279</v>
      </c>
      <c r="G100" s="202"/>
      <c r="H100" s="202"/>
      <c r="I100" s="205"/>
      <c r="J100" s="216">
        <f>BK100</f>
        <v>0</v>
      </c>
      <c r="K100" s="202"/>
      <c r="L100" s="207"/>
      <c r="M100" s="208"/>
      <c r="N100" s="209"/>
      <c r="O100" s="209"/>
      <c r="P100" s="210">
        <f>SUM(P101:P103)</f>
        <v>0</v>
      </c>
      <c r="Q100" s="209"/>
      <c r="R100" s="210">
        <f>SUM(R101:R103)</f>
        <v>0</v>
      </c>
      <c r="S100" s="209"/>
      <c r="T100" s="211">
        <f>SUM(T101:T103)</f>
        <v>0</v>
      </c>
      <c r="AR100" s="212" t="s">
        <v>84</v>
      </c>
      <c r="AT100" s="213" t="s">
        <v>75</v>
      </c>
      <c r="AU100" s="213" t="s">
        <v>84</v>
      </c>
      <c r="AY100" s="212" t="s">
        <v>195</v>
      </c>
      <c r="BK100" s="214">
        <f>SUM(BK101:BK103)</f>
        <v>0</v>
      </c>
    </row>
    <row r="101" s="1" customFormat="1" ht="16.5" customHeight="1">
      <c r="B101" s="39"/>
      <c r="C101" s="217" t="s">
        <v>121</v>
      </c>
      <c r="D101" s="217" t="s">
        <v>198</v>
      </c>
      <c r="E101" s="218" t="s">
        <v>334</v>
      </c>
      <c r="F101" s="219" t="s">
        <v>3083</v>
      </c>
      <c r="G101" s="220" t="s">
        <v>336</v>
      </c>
      <c r="H101" s="221">
        <v>56.784999999999997</v>
      </c>
      <c r="I101" s="222"/>
      <c r="J101" s="223">
        <f>ROUND(I101*H101,2)</f>
        <v>0</v>
      </c>
      <c r="K101" s="219" t="s">
        <v>208</v>
      </c>
      <c r="L101" s="44"/>
      <c r="M101" s="224" t="s">
        <v>19</v>
      </c>
      <c r="N101" s="225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780</v>
      </c>
      <c r="AT101" s="18" t="s">
        <v>198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780</v>
      </c>
      <c r="BM101" s="18" t="s">
        <v>3197</v>
      </c>
    </row>
    <row r="102" s="1" customFormat="1">
      <c r="B102" s="39"/>
      <c r="C102" s="40"/>
      <c r="D102" s="229" t="s">
        <v>204</v>
      </c>
      <c r="E102" s="40"/>
      <c r="F102" s="230" t="s">
        <v>3085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2" customFormat="1">
      <c r="B103" s="235"/>
      <c r="C103" s="236"/>
      <c r="D103" s="229" t="s">
        <v>285</v>
      </c>
      <c r="E103" s="237" t="s">
        <v>19</v>
      </c>
      <c r="F103" s="238" t="s">
        <v>3198</v>
      </c>
      <c r="G103" s="236"/>
      <c r="H103" s="239">
        <v>56.784999999999997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285</v>
      </c>
      <c r="AU103" s="245" t="s">
        <v>86</v>
      </c>
      <c r="AV103" s="12" t="s">
        <v>86</v>
      </c>
      <c r="AW103" s="12" t="s">
        <v>37</v>
      </c>
      <c r="AX103" s="12" t="s">
        <v>84</v>
      </c>
      <c r="AY103" s="245" t="s">
        <v>195</v>
      </c>
    </row>
    <row r="104" s="11" customFormat="1" ht="22.8" customHeight="1">
      <c r="B104" s="201"/>
      <c r="C104" s="202"/>
      <c r="D104" s="203" t="s">
        <v>75</v>
      </c>
      <c r="E104" s="215" t="s">
        <v>2710</v>
      </c>
      <c r="F104" s="215" t="s">
        <v>2711</v>
      </c>
      <c r="G104" s="202"/>
      <c r="H104" s="202"/>
      <c r="I104" s="205"/>
      <c r="J104" s="216">
        <f>BK104</f>
        <v>0</v>
      </c>
      <c r="K104" s="202"/>
      <c r="L104" s="207"/>
      <c r="M104" s="208"/>
      <c r="N104" s="209"/>
      <c r="O104" s="209"/>
      <c r="P104" s="210">
        <f>SUM(P105:P185)</f>
        <v>0</v>
      </c>
      <c r="Q104" s="209"/>
      <c r="R104" s="210">
        <f>SUM(R105:R185)</f>
        <v>2.4505699999999999</v>
      </c>
      <c r="S104" s="209"/>
      <c r="T104" s="211">
        <f>SUM(T105:T185)</f>
        <v>0</v>
      </c>
      <c r="AR104" s="212" t="s">
        <v>121</v>
      </c>
      <c r="AT104" s="213" t="s">
        <v>75</v>
      </c>
      <c r="AU104" s="213" t="s">
        <v>84</v>
      </c>
      <c r="AY104" s="212" t="s">
        <v>195</v>
      </c>
      <c r="BK104" s="214">
        <f>SUM(BK105:BK185)</f>
        <v>0</v>
      </c>
    </row>
    <row r="105" s="1" customFormat="1" ht="16.5" customHeight="1">
      <c r="B105" s="39"/>
      <c r="C105" s="217" t="s">
        <v>213</v>
      </c>
      <c r="D105" s="217" t="s">
        <v>198</v>
      </c>
      <c r="E105" s="218" t="s">
        <v>3199</v>
      </c>
      <c r="F105" s="219" t="s">
        <v>3200</v>
      </c>
      <c r="G105" s="220" t="s">
        <v>223</v>
      </c>
      <c r="H105" s="221">
        <v>2</v>
      </c>
      <c r="I105" s="222"/>
      <c r="J105" s="223">
        <f>ROUND(I105*H105,2)</f>
        <v>0</v>
      </c>
      <c r="K105" s="219" t="s">
        <v>208</v>
      </c>
      <c r="L105" s="44"/>
      <c r="M105" s="224" t="s">
        <v>19</v>
      </c>
      <c r="N105" s="225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780</v>
      </c>
      <c r="AT105" s="18" t="s">
        <v>198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780</v>
      </c>
      <c r="BM105" s="18" t="s">
        <v>3201</v>
      </c>
    </row>
    <row r="106" s="1" customFormat="1">
      <c r="B106" s="39"/>
      <c r="C106" s="40"/>
      <c r="D106" s="229" t="s">
        <v>204</v>
      </c>
      <c r="E106" s="40"/>
      <c r="F106" s="230" t="s">
        <v>3202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" customFormat="1" ht="16.5" customHeight="1">
      <c r="B107" s="39"/>
      <c r="C107" s="217" t="s">
        <v>194</v>
      </c>
      <c r="D107" s="217" t="s">
        <v>198</v>
      </c>
      <c r="E107" s="218" t="s">
        <v>3203</v>
      </c>
      <c r="F107" s="219" t="s">
        <v>3204</v>
      </c>
      <c r="G107" s="220" t="s">
        <v>223</v>
      </c>
      <c r="H107" s="221">
        <v>20</v>
      </c>
      <c r="I107" s="222"/>
      <c r="J107" s="223">
        <f>ROUND(I107*H107,2)</f>
        <v>0</v>
      </c>
      <c r="K107" s="219" t="s">
        <v>208</v>
      </c>
      <c r="L107" s="44"/>
      <c r="M107" s="224" t="s">
        <v>19</v>
      </c>
      <c r="N107" s="225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780</v>
      </c>
      <c r="AT107" s="18" t="s">
        <v>198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780</v>
      </c>
      <c r="BM107" s="18" t="s">
        <v>3205</v>
      </c>
    </row>
    <row r="108" s="1" customFormat="1">
      <c r="B108" s="39"/>
      <c r="C108" s="40"/>
      <c r="D108" s="229" t="s">
        <v>204</v>
      </c>
      <c r="E108" s="40"/>
      <c r="F108" s="230" t="s">
        <v>3206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2" customFormat="1">
      <c r="B109" s="235"/>
      <c r="C109" s="236"/>
      <c r="D109" s="229" t="s">
        <v>285</v>
      </c>
      <c r="E109" s="237" t="s">
        <v>19</v>
      </c>
      <c r="F109" s="238" t="s">
        <v>3207</v>
      </c>
      <c r="G109" s="236"/>
      <c r="H109" s="239">
        <v>20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285</v>
      </c>
      <c r="AU109" s="245" t="s">
        <v>86</v>
      </c>
      <c r="AV109" s="12" t="s">
        <v>86</v>
      </c>
      <c r="AW109" s="12" t="s">
        <v>37</v>
      </c>
      <c r="AX109" s="12" t="s">
        <v>84</v>
      </c>
      <c r="AY109" s="245" t="s">
        <v>195</v>
      </c>
    </row>
    <row r="110" s="1" customFormat="1" ht="16.5" customHeight="1">
      <c r="B110" s="39"/>
      <c r="C110" s="270" t="s">
        <v>220</v>
      </c>
      <c r="D110" s="270" t="s">
        <v>497</v>
      </c>
      <c r="E110" s="271" t="s">
        <v>3208</v>
      </c>
      <c r="F110" s="272" t="s">
        <v>3209</v>
      </c>
      <c r="G110" s="273" t="s">
        <v>223</v>
      </c>
      <c r="H110" s="274">
        <v>2</v>
      </c>
      <c r="I110" s="275"/>
      <c r="J110" s="276">
        <f>ROUND(I110*H110,2)</f>
        <v>0</v>
      </c>
      <c r="K110" s="272" t="s">
        <v>19</v>
      </c>
      <c r="L110" s="277"/>
      <c r="M110" s="278" t="s">
        <v>19</v>
      </c>
      <c r="N110" s="279" t="s">
        <v>47</v>
      </c>
      <c r="O110" s="80"/>
      <c r="P110" s="226">
        <f>O110*H110</f>
        <v>0</v>
      </c>
      <c r="Q110" s="226">
        <v>0.00010000000000000001</v>
      </c>
      <c r="R110" s="226">
        <f>Q110*H110</f>
        <v>0.00020000000000000001</v>
      </c>
      <c r="S110" s="226">
        <v>0</v>
      </c>
      <c r="T110" s="227">
        <f>S110*H110</f>
        <v>0</v>
      </c>
      <c r="AR110" s="18" t="s">
        <v>2716</v>
      </c>
      <c r="AT110" s="18" t="s">
        <v>497</v>
      </c>
      <c r="AU110" s="18" t="s">
        <v>86</v>
      </c>
      <c r="AY110" s="18" t="s">
        <v>195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84</v>
      </c>
      <c r="BK110" s="228">
        <f>ROUND(I110*H110,2)</f>
        <v>0</v>
      </c>
      <c r="BL110" s="18" t="s">
        <v>2716</v>
      </c>
      <c r="BM110" s="18" t="s">
        <v>3210</v>
      </c>
    </row>
    <row r="111" s="1" customFormat="1">
      <c r="B111" s="39"/>
      <c r="C111" s="40"/>
      <c r="D111" s="229" t="s">
        <v>204</v>
      </c>
      <c r="E111" s="40"/>
      <c r="F111" s="230" t="s">
        <v>3211</v>
      </c>
      <c r="G111" s="40"/>
      <c r="H111" s="40"/>
      <c r="I111" s="144"/>
      <c r="J111" s="40"/>
      <c r="K111" s="40"/>
      <c r="L111" s="44"/>
      <c r="M111" s="231"/>
      <c r="N111" s="80"/>
      <c r="O111" s="80"/>
      <c r="P111" s="80"/>
      <c r="Q111" s="80"/>
      <c r="R111" s="80"/>
      <c r="S111" s="80"/>
      <c r="T111" s="81"/>
      <c r="AT111" s="18" t="s">
        <v>204</v>
      </c>
      <c r="AU111" s="18" t="s">
        <v>86</v>
      </c>
    </row>
    <row r="112" s="1" customFormat="1" ht="16.5" customHeight="1">
      <c r="B112" s="39"/>
      <c r="C112" s="270" t="s">
        <v>225</v>
      </c>
      <c r="D112" s="270" t="s">
        <v>497</v>
      </c>
      <c r="E112" s="271" t="s">
        <v>3212</v>
      </c>
      <c r="F112" s="272" t="s">
        <v>3213</v>
      </c>
      <c r="G112" s="273" t="s">
        <v>223</v>
      </c>
      <c r="H112" s="274">
        <v>20</v>
      </c>
      <c r="I112" s="275"/>
      <c r="J112" s="276">
        <f>ROUND(I112*H112,2)</f>
        <v>0</v>
      </c>
      <c r="K112" s="272" t="s">
        <v>19</v>
      </c>
      <c r="L112" s="277"/>
      <c r="M112" s="278" t="s">
        <v>19</v>
      </c>
      <c r="N112" s="279" t="s">
        <v>47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2716</v>
      </c>
      <c r="AT112" s="18" t="s">
        <v>497</v>
      </c>
      <c r="AU112" s="18" t="s">
        <v>86</v>
      </c>
      <c r="AY112" s="18" t="s">
        <v>195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84</v>
      </c>
      <c r="BK112" s="228">
        <f>ROUND(I112*H112,2)</f>
        <v>0</v>
      </c>
      <c r="BL112" s="18" t="s">
        <v>2716</v>
      </c>
      <c r="BM112" s="18" t="s">
        <v>3214</v>
      </c>
    </row>
    <row r="113" s="1" customFormat="1">
      <c r="B113" s="39"/>
      <c r="C113" s="40"/>
      <c r="D113" s="229" t="s">
        <v>204</v>
      </c>
      <c r="E113" s="40"/>
      <c r="F113" s="230" t="s">
        <v>3215</v>
      </c>
      <c r="G113" s="40"/>
      <c r="H113" s="40"/>
      <c r="I113" s="144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204</v>
      </c>
      <c r="AU113" s="18" t="s">
        <v>86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3207</v>
      </c>
      <c r="G114" s="236"/>
      <c r="H114" s="239">
        <v>20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84</v>
      </c>
      <c r="AY114" s="245" t="s">
        <v>195</v>
      </c>
    </row>
    <row r="115" s="1" customFormat="1" ht="16.5" customHeight="1">
      <c r="B115" s="39"/>
      <c r="C115" s="217" t="s">
        <v>229</v>
      </c>
      <c r="D115" s="217" t="s">
        <v>198</v>
      </c>
      <c r="E115" s="218" t="s">
        <v>3216</v>
      </c>
      <c r="F115" s="219" t="s">
        <v>3217</v>
      </c>
      <c r="G115" s="220" t="s">
        <v>223</v>
      </c>
      <c r="H115" s="221">
        <v>1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780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780</v>
      </c>
      <c r="BM115" s="18" t="s">
        <v>3218</v>
      </c>
    </row>
    <row r="116" s="1" customFormat="1" ht="16.5" customHeight="1">
      <c r="B116" s="39"/>
      <c r="C116" s="270" t="s">
        <v>235</v>
      </c>
      <c r="D116" s="270" t="s">
        <v>497</v>
      </c>
      <c r="E116" s="271" t="s">
        <v>3219</v>
      </c>
      <c r="F116" s="272" t="s">
        <v>3220</v>
      </c>
      <c r="G116" s="273" t="s">
        <v>223</v>
      </c>
      <c r="H116" s="274">
        <v>1</v>
      </c>
      <c r="I116" s="275"/>
      <c r="J116" s="276">
        <f>ROUND(I116*H116,2)</f>
        <v>0</v>
      </c>
      <c r="K116" s="272" t="s">
        <v>19</v>
      </c>
      <c r="L116" s="277"/>
      <c r="M116" s="278" t="s">
        <v>19</v>
      </c>
      <c r="N116" s="279" t="s">
        <v>47</v>
      </c>
      <c r="O116" s="80"/>
      <c r="P116" s="226">
        <f>O116*H116</f>
        <v>0</v>
      </c>
      <c r="Q116" s="226">
        <v>0.0080999999999999996</v>
      </c>
      <c r="R116" s="226">
        <f>Q116*H116</f>
        <v>0.0080999999999999996</v>
      </c>
      <c r="S116" s="226">
        <v>0</v>
      </c>
      <c r="T116" s="227">
        <f>S116*H116</f>
        <v>0</v>
      </c>
      <c r="AR116" s="18" t="s">
        <v>229</v>
      </c>
      <c r="AT116" s="18" t="s">
        <v>497</v>
      </c>
      <c r="AU116" s="18" t="s">
        <v>86</v>
      </c>
      <c r="AY116" s="18" t="s">
        <v>195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84</v>
      </c>
      <c r="BK116" s="228">
        <f>ROUND(I116*H116,2)</f>
        <v>0</v>
      </c>
      <c r="BL116" s="18" t="s">
        <v>213</v>
      </c>
      <c r="BM116" s="18" t="s">
        <v>3221</v>
      </c>
    </row>
    <row r="117" s="1" customFormat="1">
      <c r="B117" s="39"/>
      <c r="C117" s="40"/>
      <c r="D117" s="229" t="s">
        <v>204</v>
      </c>
      <c r="E117" s="40"/>
      <c r="F117" s="230" t="s">
        <v>3220</v>
      </c>
      <c r="G117" s="40"/>
      <c r="H117" s="40"/>
      <c r="I117" s="144"/>
      <c r="J117" s="40"/>
      <c r="K117" s="40"/>
      <c r="L117" s="44"/>
      <c r="M117" s="231"/>
      <c r="N117" s="80"/>
      <c r="O117" s="80"/>
      <c r="P117" s="80"/>
      <c r="Q117" s="80"/>
      <c r="R117" s="80"/>
      <c r="S117" s="80"/>
      <c r="T117" s="81"/>
      <c r="AT117" s="18" t="s">
        <v>204</v>
      </c>
      <c r="AU117" s="18" t="s">
        <v>86</v>
      </c>
    </row>
    <row r="118" s="12" customFormat="1">
      <c r="B118" s="235"/>
      <c r="C118" s="236"/>
      <c r="D118" s="229" t="s">
        <v>285</v>
      </c>
      <c r="E118" s="237" t="s">
        <v>19</v>
      </c>
      <c r="F118" s="238" t="s">
        <v>84</v>
      </c>
      <c r="G118" s="236"/>
      <c r="H118" s="239">
        <v>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285</v>
      </c>
      <c r="AU118" s="245" t="s">
        <v>86</v>
      </c>
      <c r="AV118" s="12" t="s">
        <v>86</v>
      </c>
      <c r="AW118" s="12" t="s">
        <v>37</v>
      </c>
      <c r="AX118" s="12" t="s">
        <v>84</v>
      </c>
      <c r="AY118" s="245" t="s">
        <v>195</v>
      </c>
    </row>
    <row r="119" s="1" customFormat="1" ht="16.5" customHeight="1">
      <c r="B119" s="39"/>
      <c r="C119" s="217" t="s">
        <v>239</v>
      </c>
      <c r="D119" s="217" t="s">
        <v>198</v>
      </c>
      <c r="E119" s="218" t="s">
        <v>3222</v>
      </c>
      <c r="F119" s="219" t="s">
        <v>3223</v>
      </c>
      <c r="G119" s="220" t="s">
        <v>223</v>
      </c>
      <c r="H119" s="221">
        <v>1</v>
      </c>
      <c r="I119" s="222"/>
      <c r="J119" s="223">
        <f>ROUND(I119*H119,2)</f>
        <v>0</v>
      </c>
      <c r="K119" s="219" t="s">
        <v>19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780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780</v>
      </c>
      <c r="BM119" s="18" t="s">
        <v>3224</v>
      </c>
    </row>
    <row r="120" s="1" customFormat="1" ht="16.5" customHeight="1">
      <c r="B120" s="39"/>
      <c r="C120" s="270" t="s">
        <v>243</v>
      </c>
      <c r="D120" s="270" t="s">
        <v>497</v>
      </c>
      <c r="E120" s="271" t="s">
        <v>3225</v>
      </c>
      <c r="F120" s="272" t="s">
        <v>3226</v>
      </c>
      <c r="G120" s="273" t="s">
        <v>223</v>
      </c>
      <c r="H120" s="274">
        <v>1</v>
      </c>
      <c r="I120" s="275"/>
      <c r="J120" s="276">
        <f>ROUND(I120*H120,2)</f>
        <v>0</v>
      </c>
      <c r="K120" s="272" t="s">
        <v>19</v>
      </c>
      <c r="L120" s="277"/>
      <c r="M120" s="278" t="s">
        <v>19</v>
      </c>
      <c r="N120" s="279" t="s">
        <v>47</v>
      </c>
      <c r="O120" s="80"/>
      <c r="P120" s="226">
        <f>O120*H120</f>
        <v>0</v>
      </c>
      <c r="Q120" s="226">
        <v>0.00017000000000000001</v>
      </c>
      <c r="R120" s="226">
        <f>Q120*H120</f>
        <v>0.00017000000000000001</v>
      </c>
      <c r="S120" s="226">
        <v>0</v>
      </c>
      <c r="T120" s="227">
        <f>S120*H120</f>
        <v>0</v>
      </c>
      <c r="AR120" s="18" t="s">
        <v>2716</v>
      </c>
      <c r="AT120" s="18" t="s">
        <v>497</v>
      </c>
      <c r="AU120" s="18" t="s">
        <v>86</v>
      </c>
      <c r="AY120" s="18" t="s">
        <v>195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84</v>
      </c>
      <c r="BK120" s="228">
        <f>ROUND(I120*H120,2)</f>
        <v>0</v>
      </c>
      <c r="BL120" s="18" t="s">
        <v>2716</v>
      </c>
      <c r="BM120" s="18" t="s">
        <v>3227</v>
      </c>
    </row>
    <row r="121" s="1" customFormat="1" ht="16.5" customHeight="1">
      <c r="B121" s="39"/>
      <c r="C121" s="217" t="s">
        <v>249</v>
      </c>
      <c r="D121" s="217" t="s">
        <v>198</v>
      </c>
      <c r="E121" s="218" t="s">
        <v>3228</v>
      </c>
      <c r="F121" s="219" t="s">
        <v>3229</v>
      </c>
      <c r="G121" s="220" t="s">
        <v>223</v>
      </c>
      <c r="H121" s="221">
        <v>8</v>
      </c>
      <c r="I121" s="222"/>
      <c r="J121" s="223">
        <f>ROUND(I121*H121,2)</f>
        <v>0</v>
      </c>
      <c r="K121" s="219" t="s">
        <v>208</v>
      </c>
      <c r="L121" s="44"/>
      <c r="M121" s="224" t="s">
        <v>19</v>
      </c>
      <c r="N121" s="225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780</v>
      </c>
      <c r="AT121" s="18" t="s">
        <v>198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780</v>
      </c>
      <c r="BM121" s="18" t="s">
        <v>3230</v>
      </c>
    </row>
    <row r="122" s="1" customFormat="1">
      <c r="B122" s="39"/>
      <c r="C122" s="40"/>
      <c r="D122" s="229" t="s">
        <v>204</v>
      </c>
      <c r="E122" s="40"/>
      <c r="F122" s="230" t="s">
        <v>3231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3232</v>
      </c>
      <c r="G123" s="236"/>
      <c r="H123" s="239">
        <v>8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84</v>
      </c>
      <c r="AY123" s="245" t="s">
        <v>195</v>
      </c>
    </row>
    <row r="124" s="1" customFormat="1" ht="16.5" customHeight="1">
      <c r="B124" s="39"/>
      <c r="C124" s="270" t="s">
        <v>253</v>
      </c>
      <c r="D124" s="270" t="s">
        <v>497</v>
      </c>
      <c r="E124" s="271" t="s">
        <v>3233</v>
      </c>
      <c r="F124" s="272" t="s">
        <v>3234</v>
      </c>
      <c r="G124" s="273" t="s">
        <v>223</v>
      </c>
      <c r="H124" s="274">
        <v>8</v>
      </c>
      <c r="I124" s="275"/>
      <c r="J124" s="276">
        <f>ROUND(I124*H124,2)</f>
        <v>0</v>
      </c>
      <c r="K124" s="272" t="s">
        <v>19</v>
      </c>
      <c r="L124" s="277"/>
      <c r="M124" s="278" t="s">
        <v>19</v>
      </c>
      <c r="N124" s="279" t="s">
        <v>47</v>
      </c>
      <c r="O124" s="80"/>
      <c r="P124" s="226">
        <f>O124*H124</f>
        <v>0</v>
      </c>
      <c r="Q124" s="226">
        <v>0.014999999999999999</v>
      </c>
      <c r="R124" s="226">
        <f>Q124*H124</f>
        <v>0.12</v>
      </c>
      <c r="S124" s="226">
        <v>0</v>
      </c>
      <c r="T124" s="227">
        <f>S124*H124</f>
        <v>0</v>
      </c>
      <c r="AR124" s="18" t="s">
        <v>2716</v>
      </c>
      <c r="AT124" s="18" t="s">
        <v>497</v>
      </c>
      <c r="AU124" s="18" t="s">
        <v>86</v>
      </c>
      <c r="AY124" s="18" t="s">
        <v>195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84</v>
      </c>
      <c r="BK124" s="228">
        <f>ROUND(I124*H124,2)</f>
        <v>0</v>
      </c>
      <c r="BL124" s="18" t="s">
        <v>2716</v>
      </c>
      <c r="BM124" s="18" t="s">
        <v>3235</v>
      </c>
    </row>
    <row r="125" s="12" customFormat="1">
      <c r="B125" s="235"/>
      <c r="C125" s="236"/>
      <c r="D125" s="229" t="s">
        <v>285</v>
      </c>
      <c r="E125" s="237" t="s">
        <v>19</v>
      </c>
      <c r="F125" s="238" t="s">
        <v>3232</v>
      </c>
      <c r="G125" s="236"/>
      <c r="H125" s="239">
        <v>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285</v>
      </c>
      <c r="AU125" s="245" t="s">
        <v>86</v>
      </c>
      <c r="AV125" s="12" t="s">
        <v>86</v>
      </c>
      <c r="AW125" s="12" t="s">
        <v>37</v>
      </c>
      <c r="AX125" s="12" t="s">
        <v>84</v>
      </c>
      <c r="AY125" s="245" t="s">
        <v>195</v>
      </c>
    </row>
    <row r="126" s="1" customFormat="1" ht="16.5" customHeight="1">
      <c r="B126" s="39"/>
      <c r="C126" s="270" t="s">
        <v>257</v>
      </c>
      <c r="D126" s="270" t="s">
        <v>497</v>
      </c>
      <c r="E126" s="271" t="s">
        <v>3236</v>
      </c>
      <c r="F126" s="272" t="s">
        <v>3237</v>
      </c>
      <c r="G126" s="273" t="s">
        <v>223</v>
      </c>
      <c r="H126" s="274">
        <v>8</v>
      </c>
      <c r="I126" s="275"/>
      <c r="J126" s="276">
        <f>ROUND(I126*H126,2)</f>
        <v>0</v>
      </c>
      <c r="K126" s="272" t="s">
        <v>208</v>
      </c>
      <c r="L126" s="277"/>
      <c r="M126" s="278" t="s">
        <v>19</v>
      </c>
      <c r="N126" s="279" t="s">
        <v>47</v>
      </c>
      <c r="O126" s="80"/>
      <c r="P126" s="226">
        <f>O126*H126</f>
        <v>0</v>
      </c>
      <c r="Q126" s="226">
        <v>0.00017000000000000001</v>
      </c>
      <c r="R126" s="226">
        <f>Q126*H126</f>
        <v>0.0013600000000000001</v>
      </c>
      <c r="S126" s="226">
        <v>0</v>
      </c>
      <c r="T126" s="227">
        <f>S126*H126</f>
        <v>0</v>
      </c>
      <c r="AR126" s="18" t="s">
        <v>2716</v>
      </c>
      <c r="AT126" s="18" t="s">
        <v>497</v>
      </c>
      <c r="AU126" s="18" t="s">
        <v>86</v>
      </c>
      <c r="AY126" s="18" t="s">
        <v>195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84</v>
      </c>
      <c r="BK126" s="228">
        <f>ROUND(I126*H126,2)</f>
        <v>0</v>
      </c>
      <c r="BL126" s="18" t="s">
        <v>2716</v>
      </c>
      <c r="BM126" s="18" t="s">
        <v>3238</v>
      </c>
    </row>
    <row r="127" s="1" customFormat="1">
      <c r="B127" s="39"/>
      <c r="C127" s="40"/>
      <c r="D127" s="229" t="s">
        <v>204</v>
      </c>
      <c r="E127" s="40"/>
      <c r="F127" s="230" t="s">
        <v>3239</v>
      </c>
      <c r="G127" s="40"/>
      <c r="H127" s="40"/>
      <c r="I127" s="144"/>
      <c r="J127" s="40"/>
      <c r="K127" s="40"/>
      <c r="L127" s="44"/>
      <c r="M127" s="231"/>
      <c r="N127" s="80"/>
      <c r="O127" s="80"/>
      <c r="P127" s="80"/>
      <c r="Q127" s="80"/>
      <c r="R127" s="80"/>
      <c r="S127" s="80"/>
      <c r="T127" s="81"/>
      <c r="AT127" s="18" t="s">
        <v>204</v>
      </c>
      <c r="AU127" s="18" t="s">
        <v>86</v>
      </c>
    </row>
    <row r="128" s="1" customFormat="1" ht="16.5" customHeight="1">
      <c r="B128" s="39"/>
      <c r="C128" s="217" t="s">
        <v>8</v>
      </c>
      <c r="D128" s="217" t="s">
        <v>198</v>
      </c>
      <c r="E128" s="218" t="s">
        <v>3240</v>
      </c>
      <c r="F128" s="219" t="s">
        <v>3241</v>
      </c>
      <c r="G128" s="220" t="s">
        <v>223</v>
      </c>
      <c r="H128" s="221">
        <v>7</v>
      </c>
      <c r="I128" s="222"/>
      <c r="J128" s="223">
        <f>ROUND(I128*H128,2)</f>
        <v>0</v>
      </c>
      <c r="K128" s="219" t="s">
        <v>208</v>
      </c>
      <c r="L128" s="44"/>
      <c r="M128" s="224" t="s">
        <v>19</v>
      </c>
      <c r="N128" s="225" t="s">
        <v>47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780</v>
      </c>
      <c r="AT128" s="18" t="s">
        <v>198</v>
      </c>
      <c r="AU128" s="18" t="s">
        <v>86</v>
      </c>
      <c r="AY128" s="18" t="s">
        <v>195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84</v>
      </c>
      <c r="BK128" s="228">
        <f>ROUND(I128*H128,2)</f>
        <v>0</v>
      </c>
      <c r="BL128" s="18" t="s">
        <v>780</v>
      </c>
      <c r="BM128" s="18" t="s">
        <v>3242</v>
      </c>
    </row>
    <row r="129" s="1" customFormat="1">
      <c r="B129" s="39"/>
      <c r="C129" s="40"/>
      <c r="D129" s="229" t="s">
        <v>204</v>
      </c>
      <c r="E129" s="40"/>
      <c r="F129" s="230" t="s">
        <v>3243</v>
      </c>
      <c r="G129" s="40"/>
      <c r="H129" s="40"/>
      <c r="I129" s="144"/>
      <c r="J129" s="40"/>
      <c r="K129" s="40"/>
      <c r="L129" s="44"/>
      <c r="M129" s="231"/>
      <c r="N129" s="80"/>
      <c r="O129" s="80"/>
      <c r="P129" s="80"/>
      <c r="Q129" s="80"/>
      <c r="R129" s="80"/>
      <c r="S129" s="80"/>
      <c r="T129" s="81"/>
      <c r="AT129" s="18" t="s">
        <v>204</v>
      </c>
      <c r="AU129" s="18" t="s">
        <v>86</v>
      </c>
    </row>
    <row r="130" s="1" customFormat="1">
      <c r="B130" s="39"/>
      <c r="C130" s="40"/>
      <c r="D130" s="229" t="s">
        <v>1663</v>
      </c>
      <c r="E130" s="40"/>
      <c r="F130" s="280" t="s">
        <v>3244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1663</v>
      </c>
      <c r="AU130" s="18" t="s">
        <v>86</v>
      </c>
    </row>
    <row r="131" s="1" customFormat="1" ht="16.5" customHeight="1">
      <c r="B131" s="39"/>
      <c r="C131" s="217" t="s">
        <v>267</v>
      </c>
      <c r="D131" s="217" t="s">
        <v>198</v>
      </c>
      <c r="E131" s="218" t="s">
        <v>3245</v>
      </c>
      <c r="F131" s="219" t="s">
        <v>3246</v>
      </c>
      <c r="G131" s="220" t="s">
        <v>223</v>
      </c>
      <c r="H131" s="221">
        <v>10</v>
      </c>
      <c r="I131" s="222"/>
      <c r="J131" s="223">
        <f>ROUND(I131*H131,2)</f>
        <v>0</v>
      </c>
      <c r="K131" s="219" t="s">
        <v>208</v>
      </c>
      <c r="L131" s="44"/>
      <c r="M131" s="224" t="s">
        <v>19</v>
      </c>
      <c r="N131" s="225" t="s">
        <v>47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780</v>
      </c>
      <c r="AT131" s="18" t="s">
        <v>198</v>
      </c>
      <c r="AU131" s="18" t="s">
        <v>86</v>
      </c>
      <c r="AY131" s="18" t="s">
        <v>195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84</v>
      </c>
      <c r="BK131" s="228">
        <f>ROUND(I131*H131,2)</f>
        <v>0</v>
      </c>
      <c r="BL131" s="18" t="s">
        <v>780</v>
      </c>
      <c r="BM131" s="18" t="s">
        <v>3247</v>
      </c>
    </row>
    <row r="132" s="1" customFormat="1">
      <c r="B132" s="39"/>
      <c r="C132" s="40"/>
      <c r="D132" s="229" t="s">
        <v>204</v>
      </c>
      <c r="E132" s="40"/>
      <c r="F132" s="230" t="s">
        <v>3248</v>
      </c>
      <c r="G132" s="40"/>
      <c r="H132" s="40"/>
      <c r="I132" s="144"/>
      <c r="J132" s="40"/>
      <c r="K132" s="40"/>
      <c r="L132" s="44"/>
      <c r="M132" s="231"/>
      <c r="N132" s="80"/>
      <c r="O132" s="80"/>
      <c r="P132" s="80"/>
      <c r="Q132" s="80"/>
      <c r="R132" s="80"/>
      <c r="S132" s="80"/>
      <c r="T132" s="81"/>
      <c r="AT132" s="18" t="s">
        <v>204</v>
      </c>
      <c r="AU132" s="18" t="s">
        <v>86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3249</v>
      </c>
      <c r="G133" s="236"/>
      <c r="H133" s="239">
        <v>10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84</v>
      </c>
      <c r="AY133" s="245" t="s">
        <v>195</v>
      </c>
    </row>
    <row r="134" s="1" customFormat="1" ht="16.5" customHeight="1">
      <c r="B134" s="39"/>
      <c r="C134" s="270" t="s">
        <v>366</v>
      </c>
      <c r="D134" s="270" t="s">
        <v>497</v>
      </c>
      <c r="E134" s="271" t="s">
        <v>3250</v>
      </c>
      <c r="F134" s="272" t="s">
        <v>3251</v>
      </c>
      <c r="G134" s="273" t="s">
        <v>223</v>
      </c>
      <c r="H134" s="274">
        <v>10</v>
      </c>
      <c r="I134" s="275"/>
      <c r="J134" s="276">
        <f>ROUND(I134*H134,2)</f>
        <v>0</v>
      </c>
      <c r="K134" s="272" t="s">
        <v>208</v>
      </c>
      <c r="L134" s="277"/>
      <c r="M134" s="278" t="s">
        <v>19</v>
      </c>
      <c r="N134" s="279" t="s">
        <v>47</v>
      </c>
      <c r="O134" s="80"/>
      <c r="P134" s="226">
        <f>O134*H134</f>
        <v>0</v>
      </c>
      <c r="Q134" s="226">
        <v>0.00064000000000000005</v>
      </c>
      <c r="R134" s="226">
        <f>Q134*H134</f>
        <v>0.0064000000000000003</v>
      </c>
      <c r="S134" s="226">
        <v>0</v>
      </c>
      <c r="T134" s="227">
        <f>S134*H134</f>
        <v>0</v>
      </c>
      <c r="AR134" s="18" t="s">
        <v>229</v>
      </c>
      <c r="AT134" s="18" t="s">
        <v>497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213</v>
      </c>
      <c r="BM134" s="18" t="s">
        <v>3252</v>
      </c>
    </row>
    <row r="135" s="1" customFormat="1">
      <c r="B135" s="39"/>
      <c r="C135" s="40"/>
      <c r="D135" s="229" t="s">
        <v>204</v>
      </c>
      <c r="E135" s="40"/>
      <c r="F135" s="230" t="s">
        <v>3253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" customFormat="1" ht="16.5" customHeight="1">
      <c r="B136" s="39"/>
      <c r="C136" s="270" t="s">
        <v>373</v>
      </c>
      <c r="D136" s="270" t="s">
        <v>497</v>
      </c>
      <c r="E136" s="271" t="s">
        <v>3254</v>
      </c>
      <c r="F136" s="272" t="s">
        <v>3255</v>
      </c>
      <c r="G136" s="273" t="s">
        <v>223</v>
      </c>
      <c r="H136" s="274">
        <v>2</v>
      </c>
      <c r="I136" s="275"/>
      <c r="J136" s="276">
        <f>ROUND(I136*H136,2)</f>
        <v>0</v>
      </c>
      <c r="K136" s="272" t="s">
        <v>19</v>
      </c>
      <c r="L136" s="277"/>
      <c r="M136" s="278" t="s">
        <v>19</v>
      </c>
      <c r="N136" s="279" t="s">
        <v>47</v>
      </c>
      <c r="O136" s="80"/>
      <c r="P136" s="226">
        <f>O136*H136</f>
        <v>0</v>
      </c>
      <c r="Q136" s="226">
        <v>0.19700000000000001</v>
      </c>
      <c r="R136" s="226">
        <f>Q136*H136</f>
        <v>0.39400000000000002</v>
      </c>
      <c r="S136" s="226">
        <v>0</v>
      </c>
      <c r="T136" s="227">
        <f>S136*H136</f>
        <v>0</v>
      </c>
      <c r="AR136" s="18" t="s">
        <v>2716</v>
      </c>
      <c r="AT136" s="18" t="s">
        <v>497</v>
      </c>
      <c r="AU136" s="18" t="s">
        <v>86</v>
      </c>
      <c r="AY136" s="18" t="s">
        <v>195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84</v>
      </c>
      <c r="BK136" s="228">
        <f>ROUND(I136*H136,2)</f>
        <v>0</v>
      </c>
      <c r="BL136" s="18" t="s">
        <v>2716</v>
      </c>
      <c r="BM136" s="18" t="s">
        <v>3256</v>
      </c>
    </row>
    <row r="137" s="1" customFormat="1" ht="16.5" customHeight="1">
      <c r="B137" s="39"/>
      <c r="C137" s="270" t="s">
        <v>381</v>
      </c>
      <c r="D137" s="270" t="s">
        <v>497</v>
      </c>
      <c r="E137" s="271" t="s">
        <v>3257</v>
      </c>
      <c r="F137" s="272" t="s">
        <v>3258</v>
      </c>
      <c r="G137" s="273" t="s">
        <v>223</v>
      </c>
      <c r="H137" s="274">
        <v>8</v>
      </c>
      <c r="I137" s="275"/>
      <c r="J137" s="276">
        <f>ROUND(I137*H137,2)</f>
        <v>0</v>
      </c>
      <c r="K137" s="272" t="s">
        <v>19</v>
      </c>
      <c r="L137" s="277"/>
      <c r="M137" s="278" t="s">
        <v>19</v>
      </c>
      <c r="N137" s="279" t="s">
        <v>47</v>
      </c>
      <c r="O137" s="80"/>
      <c r="P137" s="226">
        <f>O137*H137</f>
        <v>0</v>
      </c>
      <c r="Q137" s="226">
        <v>0.152</v>
      </c>
      <c r="R137" s="226">
        <f>Q137*H137</f>
        <v>1.216</v>
      </c>
      <c r="S137" s="226">
        <v>0</v>
      </c>
      <c r="T137" s="227">
        <f>S137*H137</f>
        <v>0</v>
      </c>
      <c r="AR137" s="18" t="s">
        <v>2716</v>
      </c>
      <c r="AT137" s="18" t="s">
        <v>497</v>
      </c>
      <c r="AU137" s="18" t="s">
        <v>86</v>
      </c>
      <c r="AY137" s="18" t="s">
        <v>195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84</v>
      </c>
      <c r="BK137" s="228">
        <f>ROUND(I137*H137,2)</f>
        <v>0</v>
      </c>
      <c r="BL137" s="18" t="s">
        <v>2716</v>
      </c>
      <c r="BM137" s="18" t="s">
        <v>3259</v>
      </c>
    </row>
    <row r="138" s="1" customFormat="1">
      <c r="B138" s="39"/>
      <c r="C138" s="40"/>
      <c r="D138" s="229" t="s">
        <v>204</v>
      </c>
      <c r="E138" s="40"/>
      <c r="F138" s="230" t="s">
        <v>3260</v>
      </c>
      <c r="G138" s="40"/>
      <c r="H138" s="40"/>
      <c r="I138" s="144"/>
      <c r="J138" s="40"/>
      <c r="K138" s="40"/>
      <c r="L138" s="44"/>
      <c r="M138" s="231"/>
      <c r="N138" s="80"/>
      <c r="O138" s="80"/>
      <c r="P138" s="80"/>
      <c r="Q138" s="80"/>
      <c r="R138" s="80"/>
      <c r="S138" s="80"/>
      <c r="T138" s="81"/>
      <c r="AT138" s="18" t="s">
        <v>204</v>
      </c>
      <c r="AU138" s="18" t="s">
        <v>86</v>
      </c>
    </row>
    <row r="139" s="12" customFormat="1">
      <c r="B139" s="235"/>
      <c r="C139" s="236"/>
      <c r="D139" s="229" t="s">
        <v>285</v>
      </c>
      <c r="E139" s="237" t="s">
        <v>19</v>
      </c>
      <c r="F139" s="238" t="s">
        <v>3232</v>
      </c>
      <c r="G139" s="236"/>
      <c r="H139" s="239">
        <v>8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285</v>
      </c>
      <c r="AU139" s="245" t="s">
        <v>86</v>
      </c>
      <c r="AV139" s="12" t="s">
        <v>86</v>
      </c>
      <c r="AW139" s="12" t="s">
        <v>37</v>
      </c>
      <c r="AX139" s="12" t="s">
        <v>84</v>
      </c>
      <c r="AY139" s="245" t="s">
        <v>195</v>
      </c>
    </row>
    <row r="140" s="1" customFormat="1" ht="16.5" customHeight="1">
      <c r="B140" s="39"/>
      <c r="C140" s="217" t="s">
        <v>387</v>
      </c>
      <c r="D140" s="217" t="s">
        <v>198</v>
      </c>
      <c r="E140" s="218" t="s">
        <v>3261</v>
      </c>
      <c r="F140" s="219" t="s">
        <v>3262</v>
      </c>
      <c r="G140" s="220" t="s">
        <v>223</v>
      </c>
      <c r="H140" s="221">
        <v>7</v>
      </c>
      <c r="I140" s="222"/>
      <c r="J140" s="223">
        <f>ROUND(I140*H140,2)</f>
        <v>0</v>
      </c>
      <c r="K140" s="219" t="s">
        <v>208</v>
      </c>
      <c r="L140" s="44"/>
      <c r="M140" s="224" t="s">
        <v>19</v>
      </c>
      <c r="N140" s="225" t="s">
        <v>47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780</v>
      </c>
      <c r="AT140" s="18" t="s">
        <v>198</v>
      </c>
      <c r="AU140" s="18" t="s">
        <v>86</v>
      </c>
      <c r="AY140" s="18" t="s">
        <v>195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84</v>
      </c>
      <c r="BK140" s="228">
        <f>ROUND(I140*H140,2)</f>
        <v>0</v>
      </c>
      <c r="BL140" s="18" t="s">
        <v>780</v>
      </c>
      <c r="BM140" s="18" t="s">
        <v>3263</v>
      </c>
    </row>
    <row r="141" s="1" customFormat="1">
      <c r="B141" s="39"/>
      <c r="C141" s="40"/>
      <c r="D141" s="229" t="s">
        <v>204</v>
      </c>
      <c r="E141" s="40"/>
      <c r="F141" s="230" t="s">
        <v>3264</v>
      </c>
      <c r="G141" s="40"/>
      <c r="H141" s="40"/>
      <c r="I141" s="144"/>
      <c r="J141" s="40"/>
      <c r="K141" s="40"/>
      <c r="L141" s="44"/>
      <c r="M141" s="231"/>
      <c r="N141" s="80"/>
      <c r="O141" s="80"/>
      <c r="P141" s="80"/>
      <c r="Q141" s="80"/>
      <c r="R141" s="80"/>
      <c r="S141" s="80"/>
      <c r="T141" s="81"/>
      <c r="AT141" s="18" t="s">
        <v>204</v>
      </c>
      <c r="AU141" s="18" t="s">
        <v>86</v>
      </c>
    </row>
    <row r="142" s="1" customFormat="1">
      <c r="B142" s="39"/>
      <c r="C142" s="40"/>
      <c r="D142" s="229" t="s">
        <v>1663</v>
      </c>
      <c r="E142" s="40"/>
      <c r="F142" s="280" t="s">
        <v>3265</v>
      </c>
      <c r="G142" s="40"/>
      <c r="H142" s="40"/>
      <c r="I142" s="144"/>
      <c r="J142" s="40"/>
      <c r="K142" s="40"/>
      <c r="L142" s="44"/>
      <c r="M142" s="231"/>
      <c r="N142" s="80"/>
      <c r="O142" s="80"/>
      <c r="P142" s="80"/>
      <c r="Q142" s="80"/>
      <c r="R142" s="80"/>
      <c r="S142" s="80"/>
      <c r="T142" s="81"/>
      <c r="AT142" s="18" t="s">
        <v>1663</v>
      </c>
      <c r="AU142" s="18" t="s">
        <v>86</v>
      </c>
    </row>
    <row r="143" s="12" customFormat="1">
      <c r="B143" s="235"/>
      <c r="C143" s="236"/>
      <c r="D143" s="229" t="s">
        <v>285</v>
      </c>
      <c r="E143" s="237" t="s">
        <v>19</v>
      </c>
      <c r="F143" s="238" t="s">
        <v>225</v>
      </c>
      <c r="G143" s="236"/>
      <c r="H143" s="239">
        <v>7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285</v>
      </c>
      <c r="AU143" s="245" t="s">
        <v>86</v>
      </c>
      <c r="AV143" s="12" t="s">
        <v>86</v>
      </c>
      <c r="AW143" s="12" t="s">
        <v>37</v>
      </c>
      <c r="AX143" s="12" t="s">
        <v>84</v>
      </c>
      <c r="AY143" s="245" t="s">
        <v>195</v>
      </c>
    </row>
    <row r="144" s="1" customFormat="1" ht="16.5" customHeight="1">
      <c r="B144" s="39"/>
      <c r="C144" s="217" t="s">
        <v>7</v>
      </c>
      <c r="D144" s="217" t="s">
        <v>198</v>
      </c>
      <c r="E144" s="218" t="s">
        <v>3266</v>
      </c>
      <c r="F144" s="219" t="s">
        <v>3267</v>
      </c>
      <c r="G144" s="220" t="s">
        <v>223</v>
      </c>
      <c r="H144" s="221">
        <v>10</v>
      </c>
      <c r="I144" s="222"/>
      <c r="J144" s="223">
        <f>ROUND(I144*H144,2)</f>
        <v>0</v>
      </c>
      <c r="K144" s="219" t="s">
        <v>208</v>
      </c>
      <c r="L144" s="44"/>
      <c r="M144" s="224" t="s">
        <v>19</v>
      </c>
      <c r="N144" s="225" t="s">
        <v>47</v>
      </c>
      <c r="O144" s="8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18" t="s">
        <v>780</v>
      </c>
      <c r="AT144" s="18" t="s">
        <v>198</v>
      </c>
      <c r="AU144" s="18" t="s">
        <v>86</v>
      </c>
      <c r="AY144" s="18" t="s">
        <v>195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8" t="s">
        <v>84</v>
      </c>
      <c r="BK144" s="228">
        <f>ROUND(I144*H144,2)</f>
        <v>0</v>
      </c>
      <c r="BL144" s="18" t="s">
        <v>780</v>
      </c>
      <c r="BM144" s="18" t="s">
        <v>3268</v>
      </c>
    </row>
    <row r="145" s="1" customFormat="1">
      <c r="B145" s="39"/>
      <c r="C145" s="40"/>
      <c r="D145" s="229" t="s">
        <v>204</v>
      </c>
      <c r="E145" s="40"/>
      <c r="F145" s="230" t="s">
        <v>3269</v>
      </c>
      <c r="G145" s="40"/>
      <c r="H145" s="40"/>
      <c r="I145" s="144"/>
      <c r="J145" s="40"/>
      <c r="K145" s="40"/>
      <c r="L145" s="44"/>
      <c r="M145" s="231"/>
      <c r="N145" s="80"/>
      <c r="O145" s="80"/>
      <c r="P145" s="80"/>
      <c r="Q145" s="80"/>
      <c r="R145" s="80"/>
      <c r="S145" s="80"/>
      <c r="T145" s="81"/>
      <c r="AT145" s="18" t="s">
        <v>204</v>
      </c>
      <c r="AU145" s="18" t="s">
        <v>86</v>
      </c>
    </row>
    <row r="146" s="12" customFormat="1">
      <c r="B146" s="235"/>
      <c r="C146" s="236"/>
      <c r="D146" s="229" t="s">
        <v>285</v>
      </c>
      <c r="E146" s="237" t="s">
        <v>19</v>
      </c>
      <c r="F146" s="238" t="s">
        <v>3249</v>
      </c>
      <c r="G146" s="236"/>
      <c r="H146" s="239">
        <v>10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285</v>
      </c>
      <c r="AU146" s="245" t="s">
        <v>86</v>
      </c>
      <c r="AV146" s="12" t="s">
        <v>86</v>
      </c>
      <c r="AW146" s="12" t="s">
        <v>37</v>
      </c>
      <c r="AX146" s="12" t="s">
        <v>84</v>
      </c>
      <c r="AY146" s="245" t="s">
        <v>195</v>
      </c>
    </row>
    <row r="147" s="1" customFormat="1" ht="16.5" customHeight="1">
      <c r="B147" s="39"/>
      <c r="C147" s="270" t="s">
        <v>398</v>
      </c>
      <c r="D147" s="270" t="s">
        <v>497</v>
      </c>
      <c r="E147" s="271" t="s">
        <v>3270</v>
      </c>
      <c r="F147" s="272" t="s">
        <v>3271</v>
      </c>
      <c r="G147" s="273" t="s">
        <v>223</v>
      </c>
      <c r="H147" s="274">
        <v>2</v>
      </c>
      <c r="I147" s="275"/>
      <c r="J147" s="276">
        <f>ROUND(I147*H147,2)</f>
        <v>0</v>
      </c>
      <c r="K147" s="272" t="s">
        <v>19</v>
      </c>
      <c r="L147" s="277"/>
      <c r="M147" s="278" t="s">
        <v>19</v>
      </c>
      <c r="N147" s="279" t="s">
        <v>47</v>
      </c>
      <c r="O147" s="80"/>
      <c r="P147" s="226">
        <f>O147*H147</f>
        <v>0</v>
      </c>
      <c r="Q147" s="226">
        <v>0.044999999999999998</v>
      </c>
      <c r="R147" s="226">
        <f>Q147*H147</f>
        <v>0.089999999999999997</v>
      </c>
      <c r="S147" s="226">
        <v>0</v>
      </c>
      <c r="T147" s="227">
        <f>S147*H147</f>
        <v>0</v>
      </c>
      <c r="AR147" s="18" t="s">
        <v>2716</v>
      </c>
      <c r="AT147" s="18" t="s">
        <v>497</v>
      </c>
      <c r="AU147" s="18" t="s">
        <v>86</v>
      </c>
      <c r="AY147" s="18" t="s">
        <v>195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84</v>
      </c>
      <c r="BK147" s="228">
        <f>ROUND(I147*H147,2)</f>
        <v>0</v>
      </c>
      <c r="BL147" s="18" t="s">
        <v>2716</v>
      </c>
      <c r="BM147" s="18" t="s">
        <v>3272</v>
      </c>
    </row>
    <row r="148" s="1" customFormat="1" ht="16.5" customHeight="1">
      <c r="B148" s="39"/>
      <c r="C148" s="270" t="s">
        <v>406</v>
      </c>
      <c r="D148" s="270" t="s">
        <v>497</v>
      </c>
      <c r="E148" s="271" t="s">
        <v>3273</v>
      </c>
      <c r="F148" s="272" t="s">
        <v>3274</v>
      </c>
      <c r="G148" s="273" t="s">
        <v>223</v>
      </c>
      <c r="H148" s="274">
        <v>2</v>
      </c>
      <c r="I148" s="275"/>
      <c r="J148" s="276">
        <f>ROUND(I148*H148,2)</f>
        <v>0</v>
      </c>
      <c r="K148" s="272" t="s">
        <v>19</v>
      </c>
      <c r="L148" s="277"/>
      <c r="M148" s="278" t="s">
        <v>19</v>
      </c>
      <c r="N148" s="279" t="s">
        <v>47</v>
      </c>
      <c r="O148" s="80"/>
      <c r="P148" s="226">
        <f>O148*H148</f>
        <v>0</v>
      </c>
      <c r="Q148" s="226">
        <v>0.044999999999999998</v>
      </c>
      <c r="R148" s="226">
        <f>Q148*H148</f>
        <v>0.089999999999999997</v>
      </c>
      <c r="S148" s="226">
        <v>0</v>
      </c>
      <c r="T148" s="227">
        <f>S148*H148</f>
        <v>0</v>
      </c>
      <c r="AR148" s="18" t="s">
        <v>2716</v>
      </c>
      <c r="AT148" s="18" t="s">
        <v>497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2716</v>
      </c>
      <c r="BM148" s="18" t="s">
        <v>3275</v>
      </c>
    </row>
    <row r="149" s="1" customFormat="1" ht="16.5" customHeight="1">
      <c r="B149" s="39"/>
      <c r="C149" s="270" t="s">
        <v>412</v>
      </c>
      <c r="D149" s="270" t="s">
        <v>497</v>
      </c>
      <c r="E149" s="271" t="s">
        <v>3276</v>
      </c>
      <c r="F149" s="272" t="s">
        <v>3277</v>
      </c>
      <c r="G149" s="273" t="s">
        <v>223</v>
      </c>
      <c r="H149" s="274">
        <v>3</v>
      </c>
      <c r="I149" s="275"/>
      <c r="J149" s="276">
        <f>ROUND(I149*H149,2)</f>
        <v>0</v>
      </c>
      <c r="K149" s="272" t="s">
        <v>19</v>
      </c>
      <c r="L149" s="277"/>
      <c r="M149" s="278" t="s">
        <v>19</v>
      </c>
      <c r="N149" s="279" t="s">
        <v>47</v>
      </c>
      <c r="O149" s="80"/>
      <c r="P149" s="226">
        <f>O149*H149</f>
        <v>0</v>
      </c>
      <c r="Q149" s="226">
        <v>0.044999999999999998</v>
      </c>
      <c r="R149" s="226">
        <f>Q149*H149</f>
        <v>0.13500000000000001</v>
      </c>
      <c r="S149" s="226">
        <v>0</v>
      </c>
      <c r="T149" s="227">
        <f>S149*H149</f>
        <v>0</v>
      </c>
      <c r="AR149" s="18" t="s">
        <v>2716</v>
      </c>
      <c r="AT149" s="18" t="s">
        <v>497</v>
      </c>
      <c r="AU149" s="18" t="s">
        <v>86</v>
      </c>
      <c r="AY149" s="18" t="s">
        <v>195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84</v>
      </c>
      <c r="BK149" s="228">
        <f>ROUND(I149*H149,2)</f>
        <v>0</v>
      </c>
      <c r="BL149" s="18" t="s">
        <v>2716</v>
      </c>
      <c r="BM149" s="18" t="s">
        <v>3278</v>
      </c>
    </row>
    <row r="150" s="1" customFormat="1" ht="16.5" customHeight="1">
      <c r="B150" s="39"/>
      <c r="C150" s="270" t="s">
        <v>544</v>
      </c>
      <c r="D150" s="270" t="s">
        <v>497</v>
      </c>
      <c r="E150" s="271" t="s">
        <v>3279</v>
      </c>
      <c r="F150" s="272" t="s">
        <v>3280</v>
      </c>
      <c r="G150" s="273" t="s">
        <v>223</v>
      </c>
      <c r="H150" s="274">
        <v>3</v>
      </c>
      <c r="I150" s="275"/>
      <c r="J150" s="276">
        <f>ROUND(I150*H150,2)</f>
        <v>0</v>
      </c>
      <c r="K150" s="272" t="s">
        <v>19</v>
      </c>
      <c r="L150" s="277"/>
      <c r="M150" s="278" t="s">
        <v>19</v>
      </c>
      <c r="N150" s="279" t="s">
        <v>47</v>
      </c>
      <c r="O150" s="80"/>
      <c r="P150" s="226">
        <f>O150*H150</f>
        <v>0</v>
      </c>
      <c r="Q150" s="226">
        <v>0.044999999999999998</v>
      </c>
      <c r="R150" s="226">
        <f>Q150*H150</f>
        <v>0.13500000000000001</v>
      </c>
      <c r="S150" s="226">
        <v>0</v>
      </c>
      <c r="T150" s="227">
        <f>S150*H150</f>
        <v>0</v>
      </c>
      <c r="AR150" s="18" t="s">
        <v>2716</v>
      </c>
      <c r="AT150" s="18" t="s">
        <v>497</v>
      </c>
      <c r="AU150" s="18" t="s">
        <v>86</v>
      </c>
      <c r="AY150" s="18" t="s">
        <v>195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84</v>
      </c>
      <c r="BK150" s="228">
        <f>ROUND(I150*H150,2)</f>
        <v>0</v>
      </c>
      <c r="BL150" s="18" t="s">
        <v>2716</v>
      </c>
      <c r="BM150" s="18" t="s">
        <v>3281</v>
      </c>
    </row>
    <row r="151" s="1" customFormat="1" ht="16.5" customHeight="1">
      <c r="B151" s="39"/>
      <c r="C151" s="217" t="s">
        <v>552</v>
      </c>
      <c r="D151" s="217" t="s">
        <v>198</v>
      </c>
      <c r="E151" s="218" t="s">
        <v>3282</v>
      </c>
      <c r="F151" s="219" t="s">
        <v>3283</v>
      </c>
      <c r="G151" s="220" t="s">
        <v>223</v>
      </c>
      <c r="H151" s="221">
        <v>7</v>
      </c>
      <c r="I151" s="222"/>
      <c r="J151" s="223">
        <f>ROUND(I151*H151,2)</f>
        <v>0</v>
      </c>
      <c r="K151" s="219" t="s">
        <v>208</v>
      </c>
      <c r="L151" s="44"/>
      <c r="M151" s="224" t="s">
        <v>19</v>
      </c>
      <c r="N151" s="225" t="s">
        <v>47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780</v>
      </c>
      <c r="AT151" s="18" t="s">
        <v>198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780</v>
      </c>
      <c r="BM151" s="18" t="s">
        <v>3284</v>
      </c>
    </row>
    <row r="152" s="1" customFormat="1">
      <c r="B152" s="39"/>
      <c r="C152" s="40"/>
      <c r="D152" s="229" t="s">
        <v>204</v>
      </c>
      <c r="E152" s="40"/>
      <c r="F152" s="230" t="s">
        <v>3285</v>
      </c>
      <c r="G152" s="40"/>
      <c r="H152" s="40"/>
      <c r="I152" s="144"/>
      <c r="J152" s="40"/>
      <c r="K152" s="40"/>
      <c r="L152" s="44"/>
      <c r="M152" s="231"/>
      <c r="N152" s="80"/>
      <c r="O152" s="80"/>
      <c r="P152" s="80"/>
      <c r="Q152" s="80"/>
      <c r="R152" s="80"/>
      <c r="S152" s="80"/>
      <c r="T152" s="81"/>
      <c r="AT152" s="18" t="s">
        <v>204</v>
      </c>
      <c r="AU152" s="18" t="s">
        <v>86</v>
      </c>
    </row>
    <row r="153" s="1" customFormat="1">
      <c r="B153" s="39"/>
      <c r="C153" s="40"/>
      <c r="D153" s="229" t="s">
        <v>1663</v>
      </c>
      <c r="E153" s="40"/>
      <c r="F153" s="280" t="s">
        <v>3265</v>
      </c>
      <c r="G153" s="40"/>
      <c r="H153" s="40"/>
      <c r="I153" s="144"/>
      <c r="J153" s="40"/>
      <c r="K153" s="40"/>
      <c r="L153" s="44"/>
      <c r="M153" s="231"/>
      <c r="N153" s="80"/>
      <c r="O153" s="80"/>
      <c r="P153" s="80"/>
      <c r="Q153" s="80"/>
      <c r="R153" s="80"/>
      <c r="S153" s="80"/>
      <c r="T153" s="81"/>
      <c r="AT153" s="18" t="s">
        <v>1663</v>
      </c>
      <c r="AU153" s="18" t="s">
        <v>86</v>
      </c>
    </row>
    <row r="154" s="1" customFormat="1" ht="16.5" customHeight="1">
      <c r="B154" s="39"/>
      <c r="C154" s="217" t="s">
        <v>561</v>
      </c>
      <c r="D154" s="217" t="s">
        <v>198</v>
      </c>
      <c r="E154" s="218" t="s">
        <v>3286</v>
      </c>
      <c r="F154" s="219" t="s">
        <v>3287</v>
      </c>
      <c r="G154" s="220" t="s">
        <v>223</v>
      </c>
      <c r="H154" s="221">
        <v>10</v>
      </c>
      <c r="I154" s="222"/>
      <c r="J154" s="223">
        <f>ROUND(I154*H154,2)</f>
        <v>0</v>
      </c>
      <c r="K154" s="219" t="s">
        <v>208</v>
      </c>
      <c r="L154" s="44"/>
      <c r="M154" s="224" t="s">
        <v>19</v>
      </c>
      <c r="N154" s="225" t="s">
        <v>47</v>
      </c>
      <c r="O154" s="8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8" t="s">
        <v>780</v>
      </c>
      <c r="AT154" s="18" t="s">
        <v>198</v>
      </c>
      <c r="AU154" s="18" t="s">
        <v>86</v>
      </c>
      <c r="AY154" s="18" t="s">
        <v>195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84</v>
      </c>
      <c r="BK154" s="228">
        <f>ROUND(I154*H154,2)</f>
        <v>0</v>
      </c>
      <c r="BL154" s="18" t="s">
        <v>780</v>
      </c>
      <c r="BM154" s="18" t="s">
        <v>3288</v>
      </c>
    </row>
    <row r="155" s="1" customFormat="1">
      <c r="B155" s="39"/>
      <c r="C155" s="40"/>
      <c r="D155" s="229" t="s">
        <v>204</v>
      </c>
      <c r="E155" s="40"/>
      <c r="F155" s="230" t="s">
        <v>3287</v>
      </c>
      <c r="G155" s="40"/>
      <c r="H155" s="40"/>
      <c r="I155" s="144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204</v>
      </c>
      <c r="AU155" s="18" t="s">
        <v>86</v>
      </c>
    </row>
    <row r="156" s="1" customFormat="1" ht="16.5" customHeight="1">
      <c r="B156" s="39"/>
      <c r="C156" s="270" t="s">
        <v>567</v>
      </c>
      <c r="D156" s="270" t="s">
        <v>497</v>
      </c>
      <c r="E156" s="271" t="s">
        <v>3289</v>
      </c>
      <c r="F156" s="272" t="s">
        <v>3290</v>
      </c>
      <c r="G156" s="273" t="s">
        <v>223</v>
      </c>
      <c r="H156" s="274">
        <v>10</v>
      </c>
      <c r="I156" s="275"/>
      <c r="J156" s="276">
        <f>ROUND(I156*H156,2)</f>
        <v>0</v>
      </c>
      <c r="K156" s="272" t="s">
        <v>19</v>
      </c>
      <c r="L156" s="277"/>
      <c r="M156" s="278" t="s">
        <v>19</v>
      </c>
      <c r="N156" s="279" t="s">
        <v>47</v>
      </c>
      <c r="O156" s="80"/>
      <c r="P156" s="226">
        <f>O156*H156</f>
        <v>0</v>
      </c>
      <c r="Q156" s="226">
        <v>6.9999999999999994E-05</v>
      </c>
      <c r="R156" s="226">
        <f>Q156*H156</f>
        <v>0.00069999999999999988</v>
      </c>
      <c r="S156" s="226">
        <v>0</v>
      </c>
      <c r="T156" s="227">
        <f>S156*H156</f>
        <v>0</v>
      </c>
      <c r="AR156" s="18" t="s">
        <v>2716</v>
      </c>
      <c r="AT156" s="18" t="s">
        <v>497</v>
      </c>
      <c r="AU156" s="18" t="s">
        <v>86</v>
      </c>
      <c r="AY156" s="18" t="s">
        <v>195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84</v>
      </c>
      <c r="BK156" s="228">
        <f>ROUND(I156*H156,2)</f>
        <v>0</v>
      </c>
      <c r="BL156" s="18" t="s">
        <v>2716</v>
      </c>
      <c r="BM156" s="18" t="s">
        <v>3291</v>
      </c>
    </row>
    <row r="157" s="1" customFormat="1" ht="16.5" customHeight="1">
      <c r="B157" s="39"/>
      <c r="C157" s="217" t="s">
        <v>573</v>
      </c>
      <c r="D157" s="217" t="s">
        <v>198</v>
      </c>
      <c r="E157" s="218" t="s">
        <v>3292</v>
      </c>
      <c r="F157" s="219" t="s">
        <v>3293</v>
      </c>
      <c r="G157" s="220" t="s">
        <v>223</v>
      </c>
      <c r="H157" s="221">
        <v>7</v>
      </c>
      <c r="I157" s="222"/>
      <c r="J157" s="223">
        <f>ROUND(I157*H157,2)</f>
        <v>0</v>
      </c>
      <c r="K157" s="219" t="s">
        <v>208</v>
      </c>
      <c r="L157" s="44"/>
      <c r="M157" s="224" t="s">
        <v>19</v>
      </c>
      <c r="N157" s="225" t="s">
        <v>47</v>
      </c>
      <c r="O157" s="8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18" t="s">
        <v>780</v>
      </c>
      <c r="AT157" s="18" t="s">
        <v>198</v>
      </c>
      <c r="AU157" s="18" t="s">
        <v>86</v>
      </c>
      <c r="AY157" s="18" t="s">
        <v>195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84</v>
      </c>
      <c r="BK157" s="228">
        <f>ROUND(I157*H157,2)</f>
        <v>0</v>
      </c>
      <c r="BL157" s="18" t="s">
        <v>780</v>
      </c>
      <c r="BM157" s="18" t="s">
        <v>3294</v>
      </c>
    </row>
    <row r="158" s="1" customFormat="1">
      <c r="B158" s="39"/>
      <c r="C158" s="40"/>
      <c r="D158" s="229" t="s">
        <v>204</v>
      </c>
      <c r="E158" s="40"/>
      <c r="F158" s="230" t="s">
        <v>3293</v>
      </c>
      <c r="G158" s="40"/>
      <c r="H158" s="40"/>
      <c r="I158" s="144"/>
      <c r="J158" s="40"/>
      <c r="K158" s="40"/>
      <c r="L158" s="44"/>
      <c r="M158" s="231"/>
      <c r="N158" s="80"/>
      <c r="O158" s="80"/>
      <c r="P158" s="80"/>
      <c r="Q158" s="80"/>
      <c r="R158" s="80"/>
      <c r="S158" s="80"/>
      <c r="T158" s="81"/>
      <c r="AT158" s="18" t="s">
        <v>204</v>
      </c>
      <c r="AU158" s="18" t="s">
        <v>86</v>
      </c>
    </row>
    <row r="159" s="1" customFormat="1">
      <c r="B159" s="39"/>
      <c r="C159" s="40"/>
      <c r="D159" s="229" t="s">
        <v>1663</v>
      </c>
      <c r="E159" s="40"/>
      <c r="F159" s="280" t="s">
        <v>3265</v>
      </c>
      <c r="G159" s="40"/>
      <c r="H159" s="40"/>
      <c r="I159" s="144"/>
      <c r="J159" s="40"/>
      <c r="K159" s="40"/>
      <c r="L159" s="44"/>
      <c r="M159" s="231"/>
      <c r="N159" s="80"/>
      <c r="O159" s="80"/>
      <c r="P159" s="80"/>
      <c r="Q159" s="80"/>
      <c r="R159" s="80"/>
      <c r="S159" s="80"/>
      <c r="T159" s="81"/>
      <c r="AT159" s="18" t="s">
        <v>1663</v>
      </c>
      <c r="AU159" s="18" t="s">
        <v>86</v>
      </c>
    </row>
    <row r="160" s="1" customFormat="1" ht="16.5" customHeight="1">
      <c r="B160" s="39"/>
      <c r="C160" s="217" t="s">
        <v>579</v>
      </c>
      <c r="D160" s="217" t="s">
        <v>198</v>
      </c>
      <c r="E160" s="218" t="s">
        <v>3295</v>
      </c>
      <c r="F160" s="219" t="s">
        <v>3296</v>
      </c>
      <c r="G160" s="220" t="s">
        <v>312</v>
      </c>
      <c r="H160" s="221">
        <v>357</v>
      </c>
      <c r="I160" s="222"/>
      <c r="J160" s="223">
        <f>ROUND(I160*H160,2)</f>
        <v>0</v>
      </c>
      <c r="K160" s="219" t="s">
        <v>208</v>
      </c>
      <c r="L160" s="44"/>
      <c r="M160" s="224" t="s">
        <v>19</v>
      </c>
      <c r="N160" s="225" t="s">
        <v>47</v>
      </c>
      <c r="O160" s="8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AR160" s="18" t="s">
        <v>780</v>
      </c>
      <c r="AT160" s="18" t="s">
        <v>198</v>
      </c>
      <c r="AU160" s="18" t="s">
        <v>86</v>
      </c>
      <c r="AY160" s="18" t="s">
        <v>195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84</v>
      </c>
      <c r="BK160" s="228">
        <f>ROUND(I160*H160,2)</f>
        <v>0</v>
      </c>
      <c r="BL160" s="18" t="s">
        <v>780</v>
      </c>
      <c r="BM160" s="18" t="s">
        <v>3297</v>
      </c>
    </row>
    <row r="161" s="1" customFormat="1">
      <c r="B161" s="39"/>
      <c r="C161" s="40"/>
      <c r="D161" s="229" t="s">
        <v>204</v>
      </c>
      <c r="E161" s="40"/>
      <c r="F161" s="230" t="s">
        <v>3298</v>
      </c>
      <c r="G161" s="40"/>
      <c r="H161" s="40"/>
      <c r="I161" s="144"/>
      <c r="J161" s="40"/>
      <c r="K161" s="40"/>
      <c r="L161" s="44"/>
      <c r="M161" s="231"/>
      <c r="N161" s="80"/>
      <c r="O161" s="80"/>
      <c r="P161" s="80"/>
      <c r="Q161" s="80"/>
      <c r="R161" s="80"/>
      <c r="S161" s="80"/>
      <c r="T161" s="81"/>
      <c r="AT161" s="18" t="s">
        <v>204</v>
      </c>
      <c r="AU161" s="18" t="s">
        <v>86</v>
      </c>
    </row>
    <row r="162" s="12" customFormat="1">
      <c r="B162" s="235"/>
      <c r="C162" s="236"/>
      <c r="D162" s="229" t="s">
        <v>285</v>
      </c>
      <c r="E162" s="237" t="s">
        <v>19</v>
      </c>
      <c r="F162" s="238" t="s">
        <v>3299</v>
      </c>
      <c r="G162" s="236"/>
      <c r="H162" s="239">
        <v>357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285</v>
      </c>
      <c r="AU162" s="245" t="s">
        <v>86</v>
      </c>
      <c r="AV162" s="12" t="s">
        <v>86</v>
      </c>
      <c r="AW162" s="12" t="s">
        <v>37</v>
      </c>
      <c r="AX162" s="12" t="s">
        <v>84</v>
      </c>
      <c r="AY162" s="245" t="s">
        <v>195</v>
      </c>
    </row>
    <row r="163" s="1" customFormat="1" ht="16.5" customHeight="1">
      <c r="B163" s="39"/>
      <c r="C163" s="270" t="s">
        <v>587</v>
      </c>
      <c r="D163" s="270" t="s">
        <v>497</v>
      </c>
      <c r="E163" s="271" t="s">
        <v>3300</v>
      </c>
      <c r="F163" s="272" t="s">
        <v>3301</v>
      </c>
      <c r="G163" s="273" t="s">
        <v>390</v>
      </c>
      <c r="H163" s="274">
        <v>221.34</v>
      </c>
      <c r="I163" s="275"/>
      <c r="J163" s="276">
        <f>ROUND(I163*H163,2)</f>
        <v>0</v>
      </c>
      <c r="K163" s="272" t="s">
        <v>208</v>
      </c>
      <c r="L163" s="277"/>
      <c r="M163" s="278" t="s">
        <v>19</v>
      </c>
      <c r="N163" s="279" t="s">
        <v>47</v>
      </c>
      <c r="O163" s="80"/>
      <c r="P163" s="226">
        <f>O163*H163</f>
        <v>0</v>
      </c>
      <c r="Q163" s="226">
        <v>0.001</v>
      </c>
      <c r="R163" s="226">
        <f>Q163*H163</f>
        <v>0.22134000000000001</v>
      </c>
      <c r="S163" s="226">
        <v>0</v>
      </c>
      <c r="T163" s="227">
        <f>S163*H163</f>
        <v>0</v>
      </c>
      <c r="AR163" s="18" t="s">
        <v>2716</v>
      </c>
      <c r="AT163" s="18" t="s">
        <v>497</v>
      </c>
      <c r="AU163" s="18" t="s">
        <v>86</v>
      </c>
      <c r="AY163" s="18" t="s">
        <v>195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84</v>
      </c>
      <c r="BK163" s="228">
        <f>ROUND(I163*H163,2)</f>
        <v>0</v>
      </c>
      <c r="BL163" s="18" t="s">
        <v>2716</v>
      </c>
      <c r="BM163" s="18" t="s">
        <v>3302</v>
      </c>
    </row>
    <row r="164" s="1" customFormat="1">
      <c r="B164" s="39"/>
      <c r="C164" s="40"/>
      <c r="D164" s="229" t="s">
        <v>204</v>
      </c>
      <c r="E164" s="40"/>
      <c r="F164" s="230" t="s">
        <v>3301</v>
      </c>
      <c r="G164" s="40"/>
      <c r="H164" s="40"/>
      <c r="I164" s="144"/>
      <c r="J164" s="40"/>
      <c r="K164" s="40"/>
      <c r="L164" s="44"/>
      <c r="M164" s="231"/>
      <c r="N164" s="80"/>
      <c r="O164" s="80"/>
      <c r="P164" s="80"/>
      <c r="Q164" s="80"/>
      <c r="R164" s="80"/>
      <c r="S164" s="80"/>
      <c r="T164" s="81"/>
      <c r="AT164" s="18" t="s">
        <v>204</v>
      </c>
      <c r="AU164" s="18" t="s">
        <v>86</v>
      </c>
    </row>
    <row r="165" s="1" customFormat="1">
      <c r="B165" s="39"/>
      <c r="C165" s="40"/>
      <c r="D165" s="229" t="s">
        <v>1663</v>
      </c>
      <c r="E165" s="40"/>
      <c r="F165" s="280" t="s">
        <v>3303</v>
      </c>
      <c r="G165" s="40"/>
      <c r="H165" s="40"/>
      <c r="I165" s="144"/>
      <c r="J165" s="40"/>
      <c r="K165" s="40"/>
      <c r="L165" s="44"/>
      <c r="M165" s="231"/>
      <c r="N165" s="80"/>
      <c r="O165" s="80"/>
      <c r="P165" s="80"/>
      <c r="Q165" s="80"/>
      <c r="R165" s="80"/>
      <c r="S165" s="80"/>
      <c r="T165" s="81"/>
      <c r="AT165" s="18" t="s">
        <v>1663</v>
      </c>
      <c r="AU165" s="18" t="s">
        <v>86</v>
      </c>
    </row>
    <row r="166" s="12" customFormat="1">
      <c r="B166" s="235"/>
      <c r="C166" s="236"/>
      <c r="D166" s="229" t="s">
        <v>285</v>
      </c>
      <c r="E166" s="237" t="s">
        <v>19</v>
      </c>
      <c r="F166" s="238" t="s">
        <v>3304</v>
      </c>
      <c r="G166" s="236"/>
      <c r="H166" s="239">
        <v>221.34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285</v>
      </c>
      <c r="AU166" s="245" t="s">
        <v>86</v>
      </c>
      <c r="AV166" s="12" t="s">
        <v>86</v>
      </c>
      <c r="AW166" s="12" t="s">
        <v>37</v>
      </c>
      <c r="AX166" s="12" t="s">
        <v>84</v>
      </c>
      <c r="AY166" s="245" t="s">
        <v>195</v>
      </c>
    </row>
    <row r="167" s="1" customFormat="1" ht="16.5" customHeight="1">
      <c r="B167" s="39"/>
      <c r="C167" s="217" t="s">
        <v>593</v>
      </c>
      <c r="D167" s="217" t="s">
        <v>198</v>
      </c>
      <c r="E167" s="218" t="s">
        <v>3305</v>
      </c>
      <c r="F167" s="219" t="s">
        <v>3306</v>
      </c>
      <c r="G167" s="220" t="s">
        <v>312</v>
      </c>
      <c r="H167" s="221">
        <v>317</v>
      </c>
      <c r="I167" s="222"/>
      <c r="J167" s="223">
        <f>ROUND(I167*H167,2)</f>
        <v>0</v>
      </c>
      <c r="K167" s="219" t="s">
        <v>208</v>
      </c>
      <c r="L167" s="44"/>
      <c r="M167" s="224" t="s">
        <v>19</v>
      </c>
      <c r="N167" s="225" t="s">
        <v>47</v>
      </c>
      <c r="O167" s="8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AR167" s="18" t="s">
        <v>780</v>
      </c>
      <c r="AT167" s="18" t="s">
        <v>198</v>
      </c>
      <c r="AU167" s="18" t="s">
        <v>86</v>
      </c>
      <c r="AY167" s="18" t="s">
        <v>195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84</v>
      </c>
      <c r="BK167" s="228">
        <f>ROUND(I167*H167,2)</f>
        <v>0</v>
      </c>
      <c r="BL167" s="18" t="s">
        <v>780</v>
      </c>
      <c r="BM167" s="18" t="s">
        <v>3307</v>
      </c>
    </row>
    <row r="168" s="1" customFormat="1">
      <c r="B168" s="39"/>
      <c r="C168" s="40"/>
      <c r="D168" s="229" t="s">
        <v>204</v>
      </c>
      <c r="E168" s="40"/>
      <c r="F168" s="230" t="s">
        <v>3308</v>
      </c>
      <c r="G168" s="40"/>
      <c r="H168" s="40"/>
      <c r="I168" s="144"/>
      <c r="J168" s="40"/>
      <c r="K168" s="40"/>
      <c r="L168" s="44"/>
      <c r="M168" s="231"/>
      <c r="N168" s="80"/>
      <c r="O168" s="80"/>
      <c r="P168" s="80"/>
      <c r="Q168" s="80"/>
      <c r="R168" s="80"/>
      <c r="S168" s="80"/>
      <c r="T168" s="81"/>
      <c r="AT168" s="18" t="s">
        <v>204</v>
      </c>
      <c r="AU168" s="18" t="s">
        <v>86</v>
      </c>
    </row>
    <row r="169" s="1" customFormat="1">
      <c r="B169" s="39"/>
      <c r="C169" s="40"/>
      <c r="D169" s="229" t="s">
        <v>1663</v>
      </c>
      <c r="E169" s="40"/>
      <c r="F169" s="280" t="s">
        <v>3244</v>
      </c>
      <c r="G169" s="40"/>
      <c r="H169" s="40"/>
      <c r="I169" s="144"/>
      <c r="J169" s="40"/>
      <c r="K169" s="40"/>
      <c r="L169" s="44"/>
      <c r="M169" s="231"/>
      <c r="N169" s="80"/>
      <c r="O169" s="80"/>
      <c r="P169" s="80"/>
      <c r="Q169" s="80"/>
      <c r="R169" s="80"/>
      <c r="S169" s="80"/>
      <c r="T169" s="81"/>
      <c r="AT169" s="18" t="s">
        <v>1663</v>
      </c>
      <c r="AU169" s="18" t="s">
        <v>86</v>
      </c>
    </row>
    <row r="170" s="12" customFormat="1">
      <c r="B170" s="235"/>
      <c r="C170" s="236"/>
      <c r="D170" s="229" t="s">
        <v>285</v>
      </c>
      <c r="E170" s="237" t="s">
        <v>19</v>
      </c>
      <c r="F170" s="238" t="s">
        <v>3309</v>
      </c>
      <c r="G170" s="236"/>
      <c r="H170" s="239">
        <v>317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285</v>
      </c>
      <c r="AU170" s="245" t="s">
        <v>86</v>
      </c>
      <c r="AV170" s="12" t="s">
        <v>86</v>
      </c>
      <c r="AW170" s="12" t="s">
        <v>37</v>
      </c>
      <c r="AX170" s="12" t="s">
        <v>84</v>
      </c>
      <c r="AY170" s="245" t="s">
        <v>195</v>
      </c>
    </row>
    <row r="171" s="1" customFormat="1" ht="16.5" customHeight="1">
      <c r="B171" s="39"/>
      <c r="C171" s="217" t="s">
        <v>598</v>
      </c>
      <c r="D171" s="217" t="s">
        <v>198</v>
      </c>
      <c r="E171" s="218" t="s">
        <v>3310</v>
      </c>
      <c r="F171" s="219" t="s">
        <v>3311</v>
      </c>
      <c r="G171" s="220" t="s">
        <v>223</v>
      </c>
      <c r="H171" s="221">
        <v>7</v>
      </c>
      <c r="I171" s="222"/>
      <c r="J171" s="223">
        <f>ROUND(I171*H171,2)</f>
        <v>0</v>
      </c>
      <c r="K171" s="219" t="s">
        <v>19</v>
      </c>
      <c r="L171" s="44"/>
      <c r="M171" s="224" t="s">
        <v>19</v>
      </c>
      <c r="N171" s="225" t="s">
        <v>47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18" t="s">
        <v>780</v>
      </c>
      <c r="AT171" s="18" t="s">
        <v>198</v>
      </c>
      <c r="AU171" s="18" t="s">
        <v>86</v>
      </c>
      <c r="AY171" s="18" t="s">
        <v>195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84</v>
      </c>
      <c r="BK171" s="228">
        <f>ROUND(I171*H171,2)</f>
        <v>0</v>
      </c>
      <c r="BL171" s="18" t="s">
        <v>780</v>
      </c>
      <c r="BM171" s="18" t="s">
        <v>3312</v>
      </c>
    </row>
    <row r="172" s="1" customFormat="1">
      <c r="B172" s="39"/>
      <c r="C172" s="40"/>
      <c r="D172" s="229" t="s">
        <v>204</v>
      </c>
      <c r="E172" s="40"/>
      <c r="F172" s="230" t="s">
        <v>3313</v>
      </c>
      <c r="G172" s="40"/>
      <c r="H172" s="40"/>
      <c r="I172" s="144"/>
      <c r="J172" s="40"/>
      <c r="K172" s="40"/>
      <c r="L172" s="44"/>
      <c r="M172" s="231"/>
      <c r="N172" s="80"/>
      <c r="O172" s="80"/>
      <c r="P172" s="80"/>
      <c r="Q172" s="80"/>
      <c r="R172" s="80"/>
      <c r="S172" s="80"/>
      <c r="T172" s="81"/>
      <c r="AT172" s="18" t="s">
        <v>204</v>
      </c>
      <c r="AU172" s="18" t="s">
        <v>86</v>
      </c>
    </row>
    <row r="173" s="1" customFormat="1" ht="16.5" customHeight="1">
      <c r="B173" s="39"/>
      <c r="C173" s="217" t="s">
        <v>605</v>
      </c>
      <c r="D173" s="217" t="s">
        <v>198</v>
      </c>
      <c r="E173" s="218" t="s">
        <v>3314</v>
      </c>
      <c r="F173" s="219" t="s">
        <v>3315</v>
      </c>
      <c r="G173" s="220" t="s">
        <v>223</v>
      </c>
      <c r="H173" s="221">
        <v>1</v>
      </c>
      <c r="I173" s="222"/>
      <c r="J173" s="223">
        <f>ROUND(I173*H173,2)</f>
        <v>0</v>
      </c>
      <c r="K173" s="219" t="s">
        <v>208</v>
      </c>
      <c r="L173" s="44"/>
      <c r="M173" s="224" t="s">
        <v>19</v>
      </c>
      <c r="N173" s="225" t="s">
        <v>47</v>
      </c>
      <c r="O173" s="8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AR173" s="18" t="s">
        <v>780</v>
      </c>
      <c r="AT173" s="18" t="s">
        <v>198</v>
      </c>
      <c r="AU173" s="18" t="s">
        <v>86</v>
      </c>
      <c r="AY173" s="18" t="s">
        <v>195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8" t="s">
        <v>84</v>
      </c>
      <c r="BK173" s="228">
        <f>ROUND(I173*H173,2)</f>
        <v>0</v>
      </c>
      <c r="BL173" s="18" t="s">
        <v>780</v>
      </c>
      <c r="BM173" s="18" t="s">
        <v>3316</v>
      </c>
    </row>
    <row r="174" s="1" customFormat="1">
      <c r="B174" s="39"/>
      <c r="C174" s="40"/>
      <c r="D174" s="229" t="s">
        <v>204</v>
      </c>
      <c r="E174" s="40"/>
      <c r="F174" s="230" t="s">
        <v>3317</v>
      </c>
      <c r="G174" s="40"/>
      <c r="H174" s="40"/>
      <c r="I174" s="144"/>
      <c r="J174" s="40"/>
      <c r="K174" s="40"/>
      <c r="L174" s="44"/>
      <c r="M174" s="231"/>
      <c r="N174" s="80"/>
      <c r="O174" s="80"/>
      <c r="P174" s="80"/>
      <c r="Q174" s="80"/>
      <c r="R174" s="80"/>
      <c r="S174" s="80"/>
      <c r="T174" s="81"/>
      <c r="AT174" s="18" t="s">
        <v>204</v>
      </c>
      <c r="AU174" s="18" t="s">
        <v>86</v>
      </c>
    </row>
    <row r="175" s="1" customFormat="1" ht="16.5" customHeight="1">
      <c r="B175" s="39"/>
      <c r="C175" s="217" t="s">
        <v>611</v>
      </c>
      <c r="D175" s="217" t="s">
        <v>198</v>
      </c>
      <c r="E175" s="218" t="s">
        <v>3318</v>
      </c>
      <c r="F175" s="219" t="s">
        <v>3319</v>
      </c>
      <c r="G175" s="220" t="s">
        <v>223</v>
      </c>
      <c r="H175" s="221">
        <v>1</v>
      </c>
      <c r="I175" s="222"/>
      <c r="J175" s="223">
        <f>ROUND(I175*H175,2)</f>
        <v>0</v>
      </c>
      <c r="K175" s="219" t="s">
        <v>208</v>
      </c>
      <c r="L175" s="44"/>
      <c r="M175" s="224" t="s">
        <v>19</v>
      </c>
      <c r="N175" s="225" t="s">
        <v>47</v>
      </c>
      <c r="O175" s="8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AR175" s="18" t="s">
        <v>780</v>
      </c>
      <c r="AT175" s="18" t="s">
        <v>198</v>
      </c>
      <c r="AU175" s="18" t="s">
        <v>86</v>
      </c>
      <c r="AY175" s="18" t="s">
        <v>195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8" t="s">
        <v>84</v>
      </c>
      <c r="BK175" s="228">
        <f>ROUND(I175*H175,2)</f>
        <v>0</v>
      </c>
      <c r="BL175" s="18" t="s">
        <v>780</v>
      </c>
      <c r="BM175" s="18" t="s">
        <v>3320</v>
      </c>
    </row>
    <row r="176" s="1" customFormat="1">
      <c r="B176" s="39"/>
      <c r="C176" s="40"/>
      <c r="D176" s="229" t="s">
        <v>204</v>
      </c>
      <c r="E176" s="40"/>
      <c r="F176" s="230" t="s">
        <v>3319</v>
      </c>
      <c r="G176" s="40"/>
      <c r="H176" s="40"/>
      <c r="I176" s="144"/>
      <c r="J176" s="40"/>
      <c r="K176" s="40"/>
      <c r="L176" s="44"/>
      <c r="M176" s="231"/>
      <c r="N176" s="80"/>
      <c r="O176" s="80"/>
      <c r="P176" s="80"/>
      <c r="Q176" s="80"/>
      <c r="R176" s="80"/>
      <c r="S176" s="80"/>
      <c r="T176" s="81"/>
      <c r="AT176" s="18" t="s">
        <v>204</v>
      </c>
      <c r="AU176" s="18" t="s">
        <v>86</v>
      </c>
    </row>
    <row r="177" s="1" customFormat="1" ht="16.5" customHeight="1">
      <c r="B177" s="39"/>
      <c r="C177" s="217" t="s">
        <v>616</v>
      </c>
      <c r="D177" s="217" t="s">
        <v>198</v>
      </c>
      <c r="E177" s="218" t="s">
        <v>3321</v>
      </c>
      <c r="F177" s="219" t="s">
        <v>3322</v>
      </c>
      <c r="G177" s="220" t="s">
        <v>223</v>
      </c>
      <c r="H177" s="221">
        <v>9</v>
      </c>
      <c r="I177" s="222"/>
      <c r="J177" s="223">
        <f>ROUND(I177*H177,2)</f>
        <v>0</v>
      </c>
      <c r="K177" s="219" t="s">
        <v>208</v>
      </c>
      <c r="L177" s="44"/>
      <c r="M177" s="224" t="s">
        <v>19</v>
      </c>
      <c r="N177" s="225" t="s">
        <v>47</v>
      </c>
      <c r="O177" s="8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AR177" s="18" t="s">
        <v>780</v>
      </c>
      <c r="AT177" s="18" t="s">
        <v>198</v>
      </c>
      <c r="AU177" s="18" t="s">
        <v>86</v>
      </c>
      <c r="AY177" s="18" t="s">
        <v>195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8" t="s">
        <v>84</v>
      </c>
      <c r="BK177" s="228">
        <f>ROUND(I177*H177,2)</f>
        <v>0</v>
      </c>
      <c r="BL177" s="18" t="s">
        <v>780</v>
      </c>
      <c r="BM177" s="18" t="s">
        <v>3323</v>
      </c>
    </row>
    <row r="178" s="1" customFormat="1">
      <c r="B178" s="39"/>
      <c r="C178" s="40"/>
      <c r="D178" s="229" t="s">
        <v>204</v>
      </c>
      <c r="E178" s="40"/>
      <c r="F178" s="230" t="s">
        <v>3324</v>
      </c>
      <c r="G178" s="40"/>
      <c r="H178" s="40"/>
      <c r="I178" s="144"/>
      <c r="J178" s="40"/>
      <c r="K178" s="40"/>
      <c r="L178" s="44"/>
      <c r="M178" s="231"/>
      <c r="N178" s="80"/>
      <c r="O178" s="80"/>
      <c r="P178" s="80"/>
      <c r="Q178" s="80"/>
      <c r="R178" s="80"/>
      <c r="S178" s="80"/>
      <c r="T178" s="81"/>
      <c r="AT178" s="18" t="s">
        <v>204</v>
      </c>
      <c r="AU178" s="18" t="s">
        <v>86</v>
      </c>
    </row>
    <row r="179" s="1" customFormat="1" ht="16.5" customHeight="1">
      <c r="B179" s="39"/>
      <c r="C179" s="217" t="s">
        <v>627</v>
      </c>
      <c r="D179" s="217" t="s">
        <v>198</v>
      </c>
      <c r="E179" s="218" t="s">
        <v>3325</v>
      </c>
      <c r="F179" s="219" t="s">
        <v>3326</v>
      </c>
      <c r="G179" s="220" t="s">
        <v>223</v>
      </c>
      <c r="H179" s="221">
        <v>2</v>
      </c>
      <c r="I179" s="222"/>
      <c r="J179" s="223">
        <f>ROUND(I179*H179,2)</f>
        <v>0</v>
      </c>
      <c r="K179" s="219" t="s">
        <v>208</v>
      </c>
      <c r="L179" s="44"/>
      <c r="M179" s="224" t="s">
        <v>19</v>
      </c>
      <c r="N179" s="225" t="s">
        <v>47</v>
      </c>
      <c r="O179" s="8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AR179" s="18" t="s">
        <v>267</v>
      </c>
      <c r="AT179" s="18" t="s">
        <v>198</v>
      </c>
      <c r="AU179" s="18" t="s">
        <v>86</v>
      </c>
      <c r="AY179" s="18" t="s">
        <v>195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8" t="s">
        <v>84</v>
      </c>
      <c r="BK179" s="228">
        <f>ROUND(I179*H179,2)</f>
        <v>0</v>
      </c>
      <c r="BL179" s="18" t="s">
        <v>267</v>
      </c>
      <c r="BM179" s="18" t="s">
        <v>3327</v>
      </c>
    </row>
    <row r="180" s="1" customFormat="1">
      <c r="B180" s="39"/>
      <c r="C180" s="40"/>
      <c r="D180" s="229" t="s">
        <v>204</v>
      </c>
      <c r="E180" s="40"/>
      <c r="F180" s="230" t="s">
        <v>3328</v>
      </c>
      <c r="G180" s="40"/>
      <c r="H180" s="40"/>
      <c r="I180" s="144"/>
      <c r="J180" s="40"/>
      <c r="K180" s="40"/>
      <c r="L180" s="44"/>
      <c r="M180" s="231"/>
      <c r="N180" s="80"/>
      <c r="O180" s="80"/>
      <c r="P180" s="80"/>
      <c r="Q180" s="80"/>
      <c r="R180" s="80"/>
      <c r="S180" s="80"/>
      <c r="T180" s="81"/>
      <c r="AT180" s="18" t="s">
        <v>204</v>
      </c>
      <c r="AU180" s="18" t="s">
        <v>86</v>
      </c>
    </row>
    <row r="181" s="1" customFormat="1" ht="16.5" customHeight="1">
      <c r="B181" s="39"/>
      <c r="C181" s="270" t="s">
        <v>633</v>
      </c>
      <c r="D181" s="270" t="s">
        <v>497</v>
      </c>
      <c r="E181" s="271" t="s">
        <v>3329</v>
      </c>
      <c r="F181" s="272" t="s">
        <v>3330</v>
      </c>
      <c r="G181" s="273" t="s">
        <v>223</v>
      </c>
      <c r="H181" s="274">
        <v>2</v>
      </c>
      <c r="I181" s="275"/>
      <c r="J181" s="276">
        <f>ROUND(I181*H181,2)</f>
        <v>0</v>
      </c>
      <c r="K181" s="272" t="s">
        <v>19</v>
      </c>
      <c r="L181" s="277"/>
      <c r="M181" s="278" t="s">
        <v>19</v>
      </c>
      <c r="N181" s="279" t="s">
        <v>47</v>
      </c>
      <c r="O181" s="80"/>
      <c r="P181" s="226">
        <f>O181*H181</f>
        <v>0</v>
      </c>
      <c r="Q181" s="226">
        <v>0.014999999999999999</v>
      </c>
      <c r="R181" s="226">
        <f>Q181*H181</f>
        <v>0.029999999999999999</v>
      </c>
      <c r="S181" s="226">
        <v>0</v>
      </c>
      <c r="T181" s="227">
        <f>S181*H181</f>
        <v>0</v>
      </c>
      <c r="AR181" s="18" t="s">
        <v>2716</v>
      </c>
      <c r="AT181" s="18" t="s">
        <v>497</v>
      </c>
      <c r="AU181" s="18" t="s">
        <v>86</v>
      </c>
      <c r="AY181" s="18" t="s">
        <v>195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8" t="s">
        <v>84</v>
      </c>
      <c r="BK181" s="228">
        <f>ROUND(I181*H181,2)</f>
        <v>0</v>
      </c>
      <c r="BL181" s="18" t="s">
        <v>2716</v>
      </c>
      <c r="BM181" s="18" t="s">
        <v>3331</v>
      </c>
    </row>
    <row r="182" s="1" customFormat="1" ht="16.5" customHeight="1">
      <c r="B182" s="39"/>
      <c r="C182" s="217" t="s">
        <v>638</v>
      </c>
      <c r="D182" s="217" t="s">
        <v>198</v>
      </c>
      <c r="E182" s="218" t="s">
        <v>3332</v>
      </c>
      <c r="F182" s="219" t="s">
        <v>3333</v>
      </c>
      <c r="G182" s="220" t="s">
        <v>223</v>
      </c>
      <c r="H182" s="221">
        <v>10</v>
      </c>
      <c r="I182" s="222"/>
      <c r="J182" s="223">
        <f>ROUND(I182*H182,2)</f>
        <v>0</v>
      </c>
      <c r="K182" s="219" t="s">
        <v>208</v>
      </c>
      <c r="L182" s="44"/>
      <c r="M182" s="224" t="s">
        <v>19</v>
      </c>
      <c r="N182" s="225" t="s">
        <v>47</v>
      </c>
      <c r="O182" s="8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AR182" s="18" t="s">
        <v>267</v>
      </c>
      <c r="AT182" s="18" t="s">
        <v>198</v>
      </c>
      <c r="AU182" s="18" t="s">
        <v>86</v>
      </c>
      <c r="AY182" s="18" t="s">
        <v>195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8" t="s">
        <v>84</v>
      </c>
      <c r="BK182" s="228">
        <f>ROUND(I182*H182,2)</f>
        <v>0</v>
      </c>
      <c r="BL182" s="18" t="s">
        <v>267</v>
      </c>
      <c r="BM182" s="18" t="s">
        <v>3334</v>
      </c>
    </row>
    <row r="183" s="1" customFormat="1">
      <c r="B183" s="39"/>
      <c r="C183" s="40"/>
      <c r="D183" s="229" t="s">
        <v>204</v>
      </c>
      <c r="E183" s="40"/>
      <c r="F183" s="230" t="s">
        <v>3335</v>
      </c>
      <c r="G183" s="40"/>
      <c r="H183" s="40"/>
      <c r="I183" s="144"/>
      <c r="J183" s="40"/>
      <c r="K183" s="40"/>
      <c r="L183" s="44"/>
      <c r="M183" s="231"/>
      <c r="N183" s="80"/>
      <c r="O183" s="80"/>
      <c r="P183" s="80"/>
      <c r="Q183" s="80"/>
      <c r="R183" s="80"/>
      <c r="S183" s="80"/>
      <c r="T183" s="81"/>
      <c r="AT183" s="18" t="s">
        <v>204</v>
      </c>
      <c r="AU183" s="18" t="s">
        <v>86</v>
      </c>
    </row>
    <row r="184" s="1" customFormat="1" ht="16.5" customHeight="1">
      <c r="B184" s="39"/>
      <c r="C184" s="270" t="s">
        <v>643</v>
      </c>
      <c r="D184" s="270" t="s">
        <v>497</v>
      </c>
      <c r="E184" s="271" t="s">
        <v>3336</v>
      </c>
      <c r="F184" s="272" t="s">
        <v>3337</v>
      </c>
      <c r="G184" s="273" t="s">
        <v>223</v>
      </c>
      <c r="H184" s="274">
        <v>10</v>
      </c>
      <c r="I184" s="275"/>
      <c r="J184" s="276">
        <f>ROUND(I184*H184,2)</f>
        <v>0</v>
      </c>
      <c r="K184" s="272" t="s">
        <v>208</v>
      </c>
      <c r="L184" s="277"/>
      <c r="M184" s="278" t="s">
        <v>19</v>
      </c>
      <c r="N184" s="279" t="s">
        <v>47</v>
      </c>
      <c r="O184" s="80"/>
      <c r="P184" s="226">
        <f>O184*H184</f>
        <v>0</v>
      </c>
      <c r="Q184" s="226">
        <v>0.00023000000000000001</v>
      </c>
      <c r="R184" s="226">
        <f>Q184*H184</f>
        <v>0.0023</v>
      </c>
      <c r="S184" s="226">
        <v>0</v>
      </c>
      <c r="T184" s="227">
        <f>S184*H184</f>
        <v>0</v>
      </c>
      <c r="AR184" s="18" t="s">
        <v>2716</v>
      </c>
      <c r="AT184" s="18" t="s">
        <v>497</v>
      </c>
      <c r="AU184" s="18" t="s">
        <v>86</v>
      </c>
      <c r="AY184" s="18" t="s">
        <v>195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8" t="s">
        <v>84</v>
      </c>
      <c r="BK184" s="228">
        <f>ROUND(I184*H184,2)</f>
        <v>0</v>
      </c>
      <c r="BL184" s="18" t="s">
        <v>2716</v>
      </c>
      <c r="BM184" s="18" t="s">
        <v>3338</v>
      </c>
    </row>
    <row r="185" s="1" customFormat="1">
      <c r="B185" s="39"/>
      <c r="C185" s="40"/>
      <c r="D185" s="229" t="s">
        <v>204</v>
      </c>
      <c r="E185" s="40"/>
      <c r="F185" s="230" t="s">
        <v>3339</v>
      </c>
      <c r="G185" s="40"/>
      <c r="H185" s="40"/>
      <c r="I185" s="144"/>
      <c r="J185" s="40"/>
      <c r="K185" s="40"/>
      <c r="L185" s="44"/>
      <c r="M185" s="231"/>
      <c r="N185" s="80"/>
      <c r="O185" s="80"/>
      <c r="P185" s="80"/>
      <c r="Q185" s="80"/>
      <c r="R185" s="80"/>
      <c r="S185" s="80"/>
      <c r="T185" s="81"/>
      <c r="AT185" s="18" t="s">
        <v>204</v>
      </c>
      <c r="AU185" s="18" t="s">
        <v>86</v>
      </c>
    </row>
    <row r="186" s="11" customFormat="1" ht="22.8" customHeight="1">
      <c r="B186" s="201"/>
      <c r="C186" s="202"/>
      <c r="D186" s="203" t="s">
        <v>75</v>
      </c>
      <c r="E186" s="215" t="s">
        <v>2771</v>
      </c>
      <c r="F186" s="215" t="s">
        <v>2772</v>
      </c>
      <c r="G186" s="202"/>
      <c r="H186" s="202"/>
      <c r="I186" s="205"/>
      <c r="J186" s="216">
        <f>BK186</f>
        <v>0</v>
      </c>
      <c r="K186" s="202"/>
      <c r="L186" s="207"/>
      <c r="M186" s="208"/>
      <c r="N186" s="209"/>
      <c r="O186" s="209"/>
      <c r="P186" s="210">
        <f>SUM(P187:P262)</f>
        <v>0</v>
      </c>
      <c r="Q186" s="209"/>
      <c r="R186" s="210">
        <f>SUM(R187:R262)</f>
        <v>139.12224135999998</v>
      </c>
      <c r="S186" s="209"/>
      <c r="T186" s="211">
        <f>SUM(T187:T262)</f>
        <v>0</v>
      </c>
      <c r="AR186" s="212" t="s">
        <v>121</v>
      </c>
      <c r="AT186" s="213" t="s">
        <v>75</v>
      </c>
      <c r="AU186" s="213" t="s">
        <v>84</v>
      </c>
      <c r="AY186" s="212" t="s">
        <v>195</v>
      </c>
      <c r="BK186" s="214">
        <f>SUM(BK187:BK262)</f>
        <v>0</v>
      </c>
    </row>
    <row r="187" s="1" customFormat="1" ht="16.5" customHeight="1">
      <c r="B187" s="39"/>
      <c r="C187" s="217" t="s">
        <v>648</v>
      </c>
      <c r="D187" s="217" t="s">
        <v>198</v>
      </c>
      <c r="E187" s="218" t="s">
        <v>3340</v>
      </c>
      <c r="F187" s="219" t="s">
        <v>3341</v>
      </c>
      <c r="G187" s="220" t="s">
        <v>223</v>
      </c>
      <c r="H187" s="221">
        <v>7.3040000000000003</v>
      </c>
      <c r="I187" s="222"/>
      <c r="J187" s="223">
        <f>ROUND(I187*H187,2)</f>
        <v>0</v>
      </c>
      <c r="K187" s="219" t="s">
        <v>208</v>
      </c>
      <c r="L187" s="44"/>
      <c r="M187" s="224" t="s">
        <v>19</v>
      </c>
      <c r="N187" s="225" t="s">
        <v>47</v>
      </c>
      <c r="O187" s="8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AR187" s="18" t="s">
        <v>780</v>
      </c>
      <c r="AT187" s="18" t="s">
        <v>198</v>
      </c>
      <c r="AU187" s="18" t="s">
        <v>86</v>
      </c>
      <c r="AY187" s="18" t="s">
        <v>195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8" t="s">
        <v>84</v>
      </c>
      <c r="BK187" s="228">
        <f>ROUND(I187*H187,2)</f>
        <v>0</v>
      </c>
      <c r="BL187" s="18" t="s">
        <v>780</v>
      </c>
      <c r="BM187" s="18" t="s">
        <v>3342</v>
      </c>
    </row>
    <row r="188" s="1" customFormat="1">
      <c r="B188" s="39"/>
      <c r="C188" s="40"/>
      <c r="D188" s="229" t="s">
        <v>204</v>
      </c>
      <c r="E188" s="40"/>
      <c r="F188" s="230" t="s">
        <v>3343</v>
      </c>
      <c r="G188" s="40"/>
      <c r="H188" s="40"/>
      <c r="I188" s="144"/>
      <c r="J188" s="40"/>
      <c r="K188" s="40"/>
      <c r="L188" s="44"/>
      <c r="M188" s="231"/>
      <c r="N188" s="80"/>
      <c r="O188" s="80"/>
      <c r="P188" s="80"/>
      <c r="Q188" s="80"/>
      <c r="R188" s="80"/>
      <c r="S188" s="80"/>
      <c r="T188" s="81"/>
      <c r="AT188" s="18" t="s">
        <v>204</v>
      </c>
      <c r="AU188" s="18" t="s">
        <v>86</v>
      </c>
    </row>
    <row r="189" s="12" customFormat="1">
      <c r="B189" s="235"/>
      <c r="C189" s="236"/>
      <c r="D189" s="229" t="s">
        <v>285</v>
      </c>
      <c r="E189" s="237" t="s">
        <v>19</v>
      </c>
      <c r="F189" s="238" t="s">
        <v>3344</v>
      </c>
      <c r="G189" s="236"/>
      <c r="H189" s="239">
        <v>7.3040000000000003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285</v>
      </c>
      <c r="AU189" s="245" t="s">
        <v>86</v>
      </c>
      <c r="AV189" s="12" t="s">
        <v>86</v>
      </c>
      <c r="AW189" s="12" t="s">
        <v>37</v>
      </c>
      <c r="AX189" s="12" t="s">
        <v>84</v>
      </c>
      <c r="AY189" s="245" t="s">
        <v>195</v>
      </c>
    </row>
    <row r="190" s="1" customFormat="1" ht="16.5" customHeight="1">
      <c r="B190" s="39"/>
      <c r="C190" s="217" t="s">
        <v>654</v>
      </c>
      <c r="D190" s="217" t="s">
        <v>198</v>
      </c>
      <c r="E190" s="218" t="s">
        <v>3345</v>
      </c>
      <c r="F190" s="219" t="s">
        <v>3346</v>
      </c>
      <c r="G190" s="220" t="s">
        <v>289</v>
      </c>
      <c r="H190" s="221">
        <v>7.3040000000000003</v>
      </c>
      <c r="I190" s="222"/>
      <c r="J190" s="223">
        <f>ROUND(I190*H190,2)</f>
        <v>0</v>
      </c>
      <c r="K190" s="219" t="s">
        <v>19</v>
      </c>
      <c r="L190" s="44"/>
      <c r="M190" s="224" t="s">
        <v>19</v>
      </c>
      <c r="N190" s="225" t="s">
        <v>47</v>
      </c>
      <c r="O190" s="80"/>
      <c r="P190" s="226">
        <f>O190*H190</f>
        <v>0</v>
      </c>
      <c r="Q190" s="226">
        <v>2.2563399999999998</v>
      </c>
      <c r="R190" s="226">
        <f>Q190*H190</f>
        <v>16.480307359999998</v>
      </c>
      <c r="S190" s="226">
        <v>0</v>
      </c>
      <c r="T190" s="227">
        <f>S190*H190</f>
        <v>0</v>
      </c>
      <c r="AR190" s="18" t="s">
        <v>780</v>
      </c>
      <c r="AT190" s="18" t="s">
        <v>198</v>
      </c>
      <c r="AU190" s="18" t="s">
        <v>86</v>
      </c>
      <c r="AY190" s="18" t="s">
        <v>195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8" t="s">
        <v>84</v>
      </c>
      <c r="BK190" s="228">
        <f>ROUND(I190*H190,2)</f>
        <v>0</v>
      </c>
      <c r="BL190" s="18" t="s">
        <v>780</v>
      </c>
      <c r="BM190" s="18" t="s">
        <v>3347</v>
      </c>
    </row>
    <row r="191" s="1" customFormat="1">
      <c r="B191" s="39"/>
      <c r="C191" s="40"/>
      <c r="D191" s="229" t="s">
        <v>204</v>
      </c>
      <c r="E191" s="40"/>
      <c r="F191" s="230" t="s">
        <v>3348</v>
      </c>
      <c r="G191" s="40"/>
      <c r="H191" s="40"/>
      <c r="I191" s="144"/>
      <c r="J191" s="40"/>
      <c r="K191" s="40"/>
      <c r="L191" s="44"/>
      <c r="M191" s="231"/>
      <c r="N191" s="80"/>
      <c r="O191" s="80"/>
      <c r="P191" s="80"/>
      <c r="Q191" s="80"/>
      <c r="R191" s="80"/>
      <c r="S191" s="80"/>
      <c r="T191" s="81"/>
      <c r="AT191" s="18" t="s">
        <v>204</v>
      </c>
      <c r="AU191" s="18" t="s">
        <v>86</v>
      </c>
    </row>
    <row r="192" s="12" customFormat="1">
      <c r="B192" s="235"/>
      <c r="C192" s="236"/>
      <c r="D192" s="229" t="s">
        <v>285</v>
      </c>
      <c r="E192" s="237" t="s">
        <v>19</v>
      </c>
      <c r="F192" s="238" t="s">
        <v>3344</v>
      </c>
      <c r="G192" s="236"/>
      <c r="H192" s="239">
        <v>7.3040000000000003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285</v>
      </c>
      <c r="AU192" s="245" t="s">
        <v>86</v>
      </c>
      <c r="AV192" s="12" t="s">
        <v>86</v>
      </c>
      <c r="AW192" s="12" t="s">
        <v>37</v>
      </c>
      <c r="AX192" s="12" t="s">
        <v>84</v>
      </c>
      <c r="AY192" s="245" t="s">
        <v>195</v>
      </c>
    </row>
    <row r="193" s="1" customFormat="1" ht="16.5" customHeight="1">
      <c r="B193" s="39"/>
      <c r="C193" s="270" t="s">
        <v>660</v>
      </c>
      <c r="D193" s="270" t="s">
        <v>497</v>
      </c>
      <c r="E193" s="271" t="s">
        <v>3349</v>
      </c>
      <c r="F193" s="272" t="s">
        <v>3350</v>
      </c>
      <c r="G193" s="273" t="s">
        <v>289</v>
      </c>
      <c r="H193" s="274">
        <v>6.3819999999999997</v>
      </c>
      <c r="I193" s="275"/>
      <c r="J193" s="276">
        <f>ROUND(I193*H193,2)</f>
        <v>0</v>
      </c>
      <c r="K193" s="272" t="s">
        <v>208</v>
      </c>
      <c r="L193" s="277"/>
      <c r="M193" s="278" t="s">
        <v>19</v>
      </c>
      <c r="N193" s="279" t="s">
        <v>47</v>
      </c>
      <c r="O193" s="80"/>
      <c r="P193" s="226">
        <f>O193*H193</f>
        <v>0</v>
      </c>
      <c r="Q193" s="226">
        <v>2.4289999999999998</v>
      </c>
      <c r="R193" s="226">
        <f>Q193*H193</f>
        <v>15.501877999999998</v>
      </c>
      <c r="S193" s="226">
        <v>0</v>
      </c>
      <c r="T193" s="227">
        <f>S193*H193</f>
        <v>0</v>
      </c>
      <c r="AR193" s="18" t="s">
        <v>2716</v>
      </c>
      <c r="AT193" s="18" t="s">
        <v>497</v>
      </c>
      <c r="AU193" s="18" t="s">
        <v>86</v>
      </c>
      <c r="AY193" s="18" t="s">
        <v>195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8" t="s">
        <v>84</v>
      </c>
      <c r="BK193" s="228">
        <f>ROUND(I193*H193,2)</f>
        <v>0</v>
      </c>
      <c r="BL193" s="18" t="s">
        <v>2716</v>
      </c>
      <c r="BM193" s="18" t="s">
        <v>3351</v>
      </c>
    </row>
    <row r="194" s="1" customFormat="1">
      <c r="B194" s="39"/>
      <c r="C194" s="40"/>
      <c r="D194" s="229" t="s">
        <v>204</v>
      </c>
      <c r="E194" s="40"/>
      <c r="F194" s="230" t="s">
        <v>3350</v>
      </c>
      <c r="G194" s="40"/>
      <c r="H194" s="40"/>
      <c r="I194" s="144"/>
      <c r="J194" s="40"/>
      <c r="K194" s="40"/>
      <c r="L194" s="44"/>
      <c r="M194" s="231"/>
      <c r="N194" s="80"/>
      <c r="O194" s="80"/>
      <c r="P194" s="80"/>
      <c r="Q194" s="80"/>
      <c r="R194" s="80"/>
      <c r="S194" s="80"/>
      <c r="T194" s="81"/>
      <c r="AT194" s="18" t="s">
        <v>204</v>
      </c>
      <c r="AU194" s="18" t="s">
        <v>86</v>
      </c>
    </row>
    <row r="195" s="12" customFormat="1">
      <c r="B195" s="235"/>
      <c r="C195" s="236"/>
      <c r="D195" s="229" t="s">
        <v>285</v>
      </c>
      <c r="E195" s="237" t="s">
        <v>19</v>
      </c>
      <c r="F195" s="238" t="s">
        <v>3352</v>
      </c>
      <c r="G195" s="236"/>
      <c r="H195" s="239">
        <v>6.3819999999999997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285</v>
      </c>
      <c r="AU195" s="245" t="s">
        <v>86</v>
      </c>
      <c r="AV195" s="12" t="s">
        <v>86</v>
      </c>
      <c r="AW195" s="12" t="s">
        <v>37</v>
      </c>
      <c r="AX195" s="12" t="s">
        <v>84</v>
      </c>
      <c r="AY195" s="245" t="s">
        <v>195</v>
      </c>
    </row>
    <row r="196" s="1" customFormat="1" ht="16.5" customHeight="1">
      <c r="B196" s="39"/>
      <c r="C196" s="270" t="s">
        <v>665</v>
      </c>
      <c r="D196" s="270" t="s">
        <v>497</v>
      </c>
      <c r="E196" s="271" t="s">
        <v>3353</v>
      </c>
      <c r="F196" s="272" t="s">
        <v>3354</v>
      </c>
      <c r="G196" s="273" t="s">
        <v>289</v>
      </c>
      <c r="H196" s="274">
        <v>0.58399999999999996</v>
      </c>
      <c r="I196" s="275"/>
      <c r="J196" s="276">
        <f>ROUND(I196*H196,2)</f>
        <v>0</v>
      </c>
      <c r="K196" s="272" t="s">
        <v>208</v>
      </c>
      <c r="L196" s="277"/>
      <c r="M196" s="278" t="s">
        <v>19</v>
      </c>
      <c r="N196" s="279" t="s">
        <v>47</v>
      </c>
      <c r="O196" s="80"/>
      <c r="P196" s="226">
        <f>O196*H196</f>
        <v>0</v>
      </c>
      <c r="Q196" s="226">
        <v>2.4289999999999998</v>
      </c>
      <c r="R196" s="226">
        <f>Q196*H196</f>
        <v>1.4185359999999998</v>
      </c>
      <c r="S196" s="226">
        <v>0</v>
      </c>
      <c r="T196" s="227">
        <f>S196*H196</f>
        <v>0</v>
      </c>
      <c r="AR196" s="18" t="s">
        <v>2716</v>
      </c>
      <c r="AT196" s="18" t="s">
        <v>497</v>
      </c>
      <c r="AU196" s="18" t="s">
        <v>86</v>
      </c>
      <c r="AY196" s="18" t="s">
        <v>195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8" t="s">
        <v>84</v>
      </c>
      <c r="BK196" s="228">
        <f>ROUND(I196*H196,2)</f>
        <v>0</v>
      </c>
      <c r="BL196" s="18" t="s">
        <v>2716</v>
      </c>
      <c r="BM196" s="18" t="s">
        <v>3355</v>
      </c>
    </row>
    <row r="197" s="1" customFormat="1">
      <c r="B197" s="39"/>
      <c r="C197" s="40"/>
      <c r="D197" s="229" t="s">
        <v>204</v>
      </c>
      <c r="E197" s="40"/>
      <c r="F197" s="230" t="s">
        <v>3354</v>
      </c>
      <c r="G197" s="40"/>
      <c r="H197" s="40"/>
      <c r="I197" s="144"/>
      <c r="J197" s="40"/>
      <c r="K197" s="40"/>
      <c r="L197" s="44"/>
      <c r="M197" s="231"/>
      <c r="N197" s="80"/>
      <c r="O197" s="80"/>
      <c r="P197" s="80"/>
      <c r="Q197" s="80"/>
      <c r="R197" s="80"/>
      <c r="S197" s="80"/>
      <c r="T197" s="81"/>
      <c r="AT197" s="18" t="s">
        <v>204</v>
      </c>
      <c r="AU197" s="18" t="s">
        <v>86</v>
      </c>
    </row>
    <row r="198" s="12" customFormat="1">
      <c r="B198" s="235"/>
      <c r="C198" s="236"/>
      <c r="D198" s="229" t="s">
        <v>285</v>
      </c>
      <c r="E198" s="237" t="s">
        <v>19</v>
      </c>
      <c r="F198" s="238" t="s">
        <v>3356</v>
      </c>
      <c r="G198" s="236"/>
      <c r="H198" s="239">
        <v>0.58399999999999996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285</v>
      </c>
      <c r="AU198" s="245" t="s">
        <v>86</v>
      </c>
      <c r="AV198" s="12" t="s">
        <v>86</v>
      </c>
      <c r="AW198" s="12" t="s">
        <v>37</v>
      </c>
      <c r="AX198" s="12" t="s">
        <v>84</v>
      </c>
      <c r="AY198" s="245" t="s">
        <v>195</v>
      </c>
    </row>
    <row r="199" s="1" customFormat="1" ht="16.5" customHeight="1">
      <c r="B199" s="39"/>
      <c r="C199" s="270" t="s">
        <v>671</v>
      </c>
      <c r="D199" s="270" t="s">
        <v>497</v>
      </c>
      <c r="E199" s="271" t="s">
        <v>3357</v>
      </c>
      <c r="F199" s="272" t="s">
        <v>3358</v>
      </c>
      <c r="G199" s="273" t="s">
        <v>312</v>
      </c>
      <c r="H199" s="274">
        <v>20</v>
      </c>
      <c r="I199" s="275"/>
      <c r="J199" s="276">
        <f>ROUND(I199*H199,2)</f>
        <v>0</v>
      </c>
      <c r="K199" s="272" t="s">
        <v>208</v>
      </c>
      <c r="L199" s="277"/>
      <c r="M199" s="278" t="s">
        <v>19</v>
      </c>
      <c r="N199" s="279" t="s">
        <v>47</v>
      </c>
      <c r="O199" s="80"/>
      <c r="P199" s="226">
        <f>O199*H199</f>
        <v>0</v>
      </c>
      <c r="Q199" s="226">
        <v>0.00019000000000000001</v>
      </c>
      <c r="R199" s="226">
        <f>Q199*H199</f>
        <v>0.0038000000000000004</v>
      </c>
      <c r="S199" s="226">
        <v>0</v>
      </c>
      <c r="T199" s="227">
        <f>S199*H199</f>
        <v>0</v>
      </c>
      <c r="AR199" s="18" t="s">
        <v>229</v>
      </c>
      <c r="AT199" s="18" t="s">
        <v>497</v>
      </c>
      <c r="AU199" s="18" t="s">
        <v>86</v>
      </c>
      <c r="AY199" s="18" t="s">
        <v>195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84</v>
      </c>
      <c r="BK199" s="228">
        <f>ROUND(I199*H199,2)</f>
        <v>0</v>
      </c>
      <c r="BL199" s="18" t="s">
        <v>213</v>
      </c>
      <c r="BM199" s="18" t="s">
        <v>3359</v>
      </c>
    </row>
    <row r="200" s="1" customFormat="1">
      <c r="B200" s="39"/>
      <c r="C200" s="40"/>
      <c r="D200" s="229" t="s">
        <v>204</v>
      </c>
      <c r="E200" s="40"/>
      <c r="F200" s="230" t="s">
        <v>3360</v>
      </c>
      <c r="G200" s="40"/>
      <c r="H200" s="40"/>
      <c r="I200" s="144"/>
      <c r="J200" s="40"/>
      <c r="K200" s="40"/>
      <c r="L200" s="44"/>
      <c r="M200" s="231"/>
      <c r="N200" s="80"/>
      <c r="O200" s="80"/>
      <c r="P200" s="80"/>
      <c r="Q200" s="80"/>
      <c r="R200" s="80"/>
      <c r="S200" s="80"/>
      <c r="T200" s="81"/>
      <c r="AT200" s="18" t="s">
        <v>204</v>
      </c>
      <c r="AU200" s="18" t="s">
        <v>86</v>
      </c>
    </row>
    <row r="201" s="12" customFormat="1">
      <c r="B201" s="235"/>
      <c r="C201" s="236"/>
      <c r="D201" s="229" t="s">
        <v>285</v>
      </c>
      <c r="E201" s="237" t="s">
        <v>19</v>
      </c>
      <c r="F201" s="238" t="s">
        <v>3361</v>
      </c>
      <c r="G201" s="236"/>
      <c r="H201" s="239">
        <v>20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285</v>
      </c>
      <c r="AU201" s="245" t="s">
        <v>86</v>
      </c>
      <c r="AV201" s="12" t="s">
        <v>86</v>
      </c>
      <c r="AW201" s="12" t="s">
        <v>37</v>
      </c>
      <c r="AX201" s="12" t="s">
        <v>84</v>
      </c>
      <c r="AY201" s="245" t="s">
        <v>195</v>
      </c>
    </row>
    <row r="202" s="1" customFormat="1" ht="16.5" customHeight="1">
      <c r="B202" s="39"/>
      <c r="C202" s="270" t="s">
        <v>677</v>
      </c>
      <c r="D202" s="270" t="s">
        <v>497</v>
      </c>
      <c r="E202" s="271" t="s">
        <v>3362</v>
      </c>
      <c r="F202" s="272" t="s">
        <v>3363</v>
      </c>
      <c r="G202" s="273" t="s">
        <v>2514</v>
      </c>
      <c r="H202" s="274">
        <v>10</v>
      </c>
      <c r="I202" s="275"/>
      <c r="J202" s="276">
        <f>ROUND(I202*H202,2)</f>
        <v>0</v>
      </c>
      <c r="K202" s="272" t="s">
        <v>19</v>
      </c>
      <c r="L202" s="277"/>
      <c r="M202" s="278" t="s">
        <v>19</v>
      </c>
      <c r="N202" s="279" t="s">
        <v>47</v>
      </c>
      <c r="O202" s="8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AR202" s="18" t="s">
        <v>229</v>
      </c>
      <c r="AT202" s="18" t="s">
        <v>497</v>
      </c>
      <c r="AU202" s="18" t="s">
        <v>86</v>
      </c>
      <c r="AY202" s="18" t="s">
        <v>195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8" t="s">
        <v>84</v>
      </c>
      <c r="BK202" s="228">
        <f>ROUND(I202*H202,2)</f>
        <v>0</v>
      </c>
      <c r="BL202" s="18" t="s">
        <v>213</v>
      </c>
      <c r="BM202" s="18" t="s">
        <v>3364</v>
      </c>
    </row>
    <row r="203" s="1" customFormat="1">
      <c r="B203" s="39"/>
      <c r="C203" s="40"/>
      <c r="D203" s="229" t="s">
        <v>204</v>
      </c>
      <c r="E203" s="40"/>
      <c r="F203" s="230" t="s">
        <v>3365</v>
      </c>
      <c r="G203" s="40"/>
      <c r="H203" s="40"/>
      <c r="I203" s="144"/>
      <c r="J203" s="40"/>
      <c r="K203" s="40"/>
      <c r="L203" s="44"/>
      <c r="M203" s="231"/>
      <c r="N203" s="80"/>
      <c r="O203" s="80"/>
      <c r="P203" s="80"/>
      <c r="Q203" s="80"/>
      <c r="R203" s="80"/>
      <c r="S203" s="80"/>
      <c r="T203" s="81"/>
      <c r="AT203" s="18" t="s">
        <v>204</v>
      </c>
      <c r="AU203" s="18" t="s">
        <v>86</v>
      </c>
    </row>
    <row r="204" s="12" customFormat="1">
      <c r="B204" s="235"/>
      <c r="C204" s="236"/>
      <c r="D204" s="229" t="s">
        <v>285</v>
      </c>
      <c r="E204" s="237" t="s">
        <v>19</v>
      </c>
      <c r="F204" s="238" t="s">
        <v>239</v>
      </c>
      <c r="G204" s="236"/>
      <c r="H204" s="239">
        <v>10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285</v>
      </c>
      <c r="AU204" s="245" t="s">
        <v>86</v>
      </c>
      <c r="AV204" s="12" t="s">
        <v>86</v>
      </c>
      <c r="AW204" s="12" t="s">
        <v>37</v>
      </c>
      <c r="AX204" s="12" t="s">
        <v>84</v>
      </c>
      <c r="AY204" s="245" t="s">
        <v>195</v>
      </c>
    </row>
    <row r="205" s="1" customFormat="1" ht="16.5" customHeight="1">
      <c r="B205" s="39"/>
      <c r="C205" s="217" t="s">
        <v>686</v>
      </c>
      <c r="D205" s="217" t="s">
        <v>198</v>
      </c>
      <c r="E205" s="218" t="s">
        <v>3366</v>
      </c>
      <c r="F205" s="219" t="s">
        <v>3367</v>
      </c>
      <c r="G205" s="220" t="s">
        <v>312</v>
      </c>
      <c r="H205" s="221">
        <v>281</v>
      </c>
      <c r="I205" s="222"/>
      <c r="J205" s="223">
        <f>ROUND(I205*H205,2)</f>
        <v>0</v>
      </c>
      <c r="K205" s="219" t="s">
        <v>208</v>
      </c>
      <c r="L205" s="44"/>
      <c r="M205" s="224" t="s">
        <v>19</v>
      </c>
      <c r="N205" s="225" t="s">
        <v>47</v>
      </c>
      <c r="O205" s="8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AR205" s="18" t="s">
        <v>780</v>
      </c>
      <c r="AT205" s="18" t="s">
        <v>198</v>
      </c>
      <c r="AU205" s="18" t="s">
        <v>86</v>
      </c>
      <c r="AY205" s="18" t="s">
        <v>195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8" t="s">
        <v>84</v>
      </c>
      <c r="BK205" s="228">
        <f>ROUND(I205*H205,2)</f>
        <v>0</v>
      </c>
      <c r="BL205" s="18" t="s">
        <v>780</v>
      </c>
      <c r="BM205" s="18" t="s">
        <v>3368</v>
      </c>
    </row>
    <row r="206" s="1" customFormat="1">
      <c r="B206" s="39"/>
      <c r="C206" s="40"/>
      <c r="D206" s="229" t="s">
        <v>204</v>
      </c>
      <c r="E206" s="40"/>
      <c r="F206" s="230" t="s">
        <v>3369</v>
      </c>
      <c r="G206" s="40"/>
      <c r="H206" s="40"/>
      <c r="I206" s="144"/>
      <c r="J206" s="40"/>
      <c r="K206" s="40"/>
      <c r="L206" s="44"/>
      <c r="M206" s="231"/>
      <c r="N206" s="80"/>
      <c r="O206" s="80"/>
      <c r="P206" s="80"/>
      <c r="Q206" s="80"/>
      <c r="R206" s="80"/>
      <c r="S206" s="80"/>
      <c r="T206" s="81"/>
      <c r="AT206" s="18" t="s">
        <v>204</v>
      </c>
      <c r="AU206" s="18" t="s">
        <v>86</v>
      </c>
    </row>
    <row r="207" s="12" customFormat="1">
      <c r="B207" s="235"/>
      <c r="C207" s="236"/>
      <c r="D207" s="229" t="s">
        <v>285</v>
      </c>
      <c r="E207" s="237" t="s">
        <v>19</v>
      </c>
      <c r="F207" s="238" t="s">
        <v>3370</v>
      </c>
      <c r="G207" s="236"/>
      <c r="H207" s="239">
        <v>281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285</v>
      </c>
      <c r="AU207" s="245" t="s">
        <v>86</v>
      </c>
      <c r="AV207" s="12" t="s">
        <v>86</v>
      </c>
      <c r="AW207" s="12" t="s">
        <v>37</v>
      </c>
      <c r="AX207" s="12" t="s">
        <v>76</v>
      </c>
      <c r="AY207" s="245" t="s">
        <v>195</v>
      </c>
    </row>
    <row r="208" s="13" customFormat="1">
      <c r="B208" s="246"/>
      <c r="C208" s="247"/>
      <c r="D208" s="229" t="s">
        <v>285</v>
      </c>
      <c r="E208" s="248" t="s">
        <v>19</v>
      </c>
      <c r="F208" s="249" t="s">
        <v>294</v>
      </c>
      <c r="G208" s="247"/>
      <c r="H208" s="250">
        <v>281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AT208" s="256" t="s">
        <v>285</v>
      </c>
      <c r="AU208" s="256" t="s">
        <v>86</v>
      </c>
      <c r="AV208" s="13" t="s">
        <v>213</v>
      </c>
      <c r="AW208" s="13" t="s">
        <v>37</v>
      </c>
      <c r="AX208" s="13" t="s">
        <v>84</v>
      </c>
      <c r="AY208" s="256" t="s">
        <v>195</v>
      </c>
    </row>
    <row r="209" s="14" customFormat="1">
      <c r="B209" s="257"/>
      <c r="C209" s="258"/>
      <c r="D209" s="229" t="s">
        <v>285</v>
      </c>
      <c r="E209" s="259" t="s">
        <v>19</v>
      </c>
      <c r="F209" s="260" t="s">
        <v>3371</v>
      </c>
      <c r="G209" s="258"/>
      <c r="H209" s="259" t="s">
        <v>19</v>
      </c>
      <c r="I209" s="261"/>
      <c r="J209" s="258"/>
      <c r="K209" s="258"/>
      <c r="L209" s="262"/>
      <c r="M209" s="263"/>
      <c r="N209" s="264"/>
      <c r="O209" s="264"/>
      <c r="P209" s="264"/>
      <c r="Q209" s="264"/>
      <c r="R209" s="264"/>
      <c r="S209" s="264"/>
      <c r="T209" s="265"/>
      <c r="AT209" s="266" t="s">
        <v>285</v>
      </c>
      <c r="AU209" s="266" t="s">
        <v>86</v>
      </c>
      <c r="AV209" s="14" t="s">
        <v>84</v>
      </c>
      <c r="AW209" s="14" t="s">
        <v>37</v>
      </c>
      <c r="AX209" s="14" t="s">
        <v>76</v>
      </c>
      <c r="AY209" s="266" t="s">
        <v>195</v>
      </c>
    </row>
    <row r="210" s="1" customFormat="1" ht="16.5" customHeight="1">
      <c r="B210" s="39"/>
      <c r="C210" s="217" t="s">
        <v>691</v>
      </c>
      <c r="D210" s="217" t="s">
        <v>198</v>
      </c>
      <c r="E210" s="218" t="s">
        <v>3372</v>
      </c>
      <c r="F210" s="219" t="s">
        <v>3373</v>
      </c>
      <c r="G210" s="220" t="s">
        <v>312</v>
      </c>
      <c r="H210" s="221">
        <v>48.5</v>
      </c>
      <c r="I210" s="222"/>
      <c r="J210" s="223">
        <f>ROUND(I210*H210,2)</f>
        <v>0</v>
      </c>
      <c r="K210" s="219" t="s">
        <v>208</v>
      </c>
      <c r="L210" s="44"/>
      <c r="M210" s="224" t="s">
        <v>19</v>
      </c>
      <c r="N210" s="225" t="s">
        <v>47</v>
      </c>
      <c r="O210" s="8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AR210" s="18" t="s">
        <v>780</v>
      </c>
      <c r="AT210" s="18" t="s">
        <v>198</v>
      </c>
      <c r="AU210" s="18" t="s">
        <v>86</v>
      </c>
      <c r="AY210" s="18" t="s">
        <v>195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8" t="s">
        <v>84</v>
      </c>
      <c r="BK210" s="228">
        <f>ROUND(I210*H210,2)</f>
        <v>0</v>
      </c>
      <c r="BL210" s="18" t="s">
        <v>780</v>
      </c>
      <c r="BM210" s="18" t="s">
        <v>3374</v>
      </c>
    </row>
    <row r="211" s="1" customFormat="1">
      <c r="B211" s="39"/>
      <c r="C211" s="40"/>
      <c r="D211" s="229" t="s">
        <v>204</v>
      </c>
      <c r="E211" s="40"/>
      <c r="F211" s="230" t="s">
        <v>3375</v>
      </c>
      <c r="G211" s="40"/>
      <c r="H211" s="40"/>
      <c r="I211" s="144"/>
      <c r="J211" s="40"/>
      <c r="K211" s="40"/>
      <c r="L211" s="44"/>
      <c r="M211" s="231"/>
      <c r="N211" s="80"/>
      <c r="O211" s="80"/>
      <c r="P211" s="80"/>
      <c r="Q211" s="80"/>
      <c r="R211" s="80"/>
      <c r="S211" s="80"/>
      <c r="T211" s="81"/>
      <c r="AT211" s="18" t="s">
        <v>204</v>
      </c>
      <c r="AU211" s="18" t="s">
        <v>86</v>
      </c>
    </row>
    <row r="212" s="12" customFormat="1">
      <c r="B212" s="235"/>
      <c r="C212" s="236"/>
      <c r="D212" s="229" t="s">
        <v>285</v>
      </c>
      <c r="E212" s="237" t="s">
        <v>19</v>
      </c>
      <c r="F212" s="238" t="s">
        <v>3376</v>
      </c>
      <c r="G212" s="236"/>
      <c r="H212" s="239">
        <v>48.5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285</v>
      </c>
      <c r="AU212" s="245" t="s">
        <v>86</v>
      </c>
      <c r="AV212" s="12" t="s">
        <v>86</v>
      </c>
      <c r="AW212" s="12" t="s">
        <v>37</v>
      </c>
      <c r="AX212" s="12" t="s">
        <v>84</v>
      </c>
      <c r="AY212" s="245" t="s">
        <v>195</v>
      </c>
    </row>
    <row r="213" s="14" customFormat="1">
      <c r="B213" s="257"/>
      <c r="C213" s="258"/>
      <c r="D213" s="229" t="s">
        <v>285</v>
      </c>
      <c r="E213" s="259" t="s">
        <v>19</v>
      </c>
      <c r="F213" s="260" t="s">
        <v>3377</v>
      </c>
      <c r="G213" s="258"/>
      <c r="H213" s="259" t="s">
        <v>19</v>
      </c>
      <c r="I213" s="261"/>
      <c r="J213" s="258"/>
      <c r="K213" s="258"/>
      <c r="L213" s="262"/>
      <c r="M213" s="263"/>
      <c r="N213" s="264"/>
      <c r="O213" s="264"/>
      <c r="P213" s="264"/>
      <c r="Q213" s="264"/>
      <c r="R213" s="264"/>
      <c r="S213" s="264"/>
      <c r="T213" s="265"/>
      <c r="AT213" s="266" t="s">
        <v>285</v>
      </c>
      <c r="AU213" s="266" t="s">
        <v>86</v>
      </c>
      <c r="AV213" s="14" t="s">
        <v>84</v>
      </c>
      <c r="AW213" s="14" t="s">
        <v>37</v>
      </c>
      <c r="AX213" s="14" t="s">
        <v>76</v>
      </c>
      <c r="AY213" s="266" t="s">
        <v>195</v>
      </c>
    </row>
    <row r="214" s="1" customFormat="1" ht="16.5" customHeight="1">
      <c r="B214" s="39"/>
      <c r="C214" s="217" t="s">
        <v>696</v>
      </c>
      <c r="D214" s="217" t="s">
        <v>198</v>
      </c>
      <c r="E214" s="218" t="s">
        <v>3116</v>
      </c>
      <c r="F214" s="219" t="s">
        <v>3117</v>
      </c>
      <c r="G214" s="220" t="s">
        <v>312</v>
      </c>
      <c r="H214" s="221">
        <v>9.5</v>
      </c>
      <c r="I214" s="222"/>
      <c r="J214" s="223">
        <f>ROUND(I214*H214,2)</f>
        <v>0</v>
      </c>
      <c r="K214" s="219" t="s">
        <v>208</v>
      </c>
      <c r="L214" s="44"/>
      <c r="M214" s="224" t="s">
        <v>19</v>
      </c>
      <c r="N214" s="225" t="s">
        <v>47</v>
      </c>
      <c r="O214" s="80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AR214" s="18" t="s">
        <v>780</v>
      </c>
      <c r="AT214" s="18" t="s">
        <v>198</v>
      </c>
      <c r="AU214" s="18" t="s">
        <v>86</v>
      </c>
      <c r="AY214" s="18" t="s">
        <v>195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8" t="s">
        <v>84</v>
      </c>
      <c r="BK214" s="228">
        <f>ROUND(I214*H214,2)</f>
        <v>0</v>
      </c>
      <c r="BL214" s="18" t="s">
        <v>780</v>
      </c>
      <c r="BM214" s="18" t="s">
        <v>3378</v>
      </c>
    </row>
    <row r="215" s="1" customFormat="1">
      <c r="B215" s="39"/>
      <c r="C215" s="40"/>
      <c r="D215" s="229" t="s">
        <v>204</v>
      </c>
      <c r="E215" s="40"/>
      <c r="F215" s="230" t="s">
        <v>3119</v>
      </c>
      <c r="G215" s="40"/>
      <c r="H215" s="40"/>
      <c r="I215" s="144"/>
      <c r="J215" s="40"/>
      <c r="K215" s="40"/>
      <c r="L215" s="44"/>
      <c r="M215" s="231"/>
      <c r="N215" s="80"/>
      <c r="O215" s="80"/>
      <c r="P215" s="80"/>
      <c r="Q215" s="80"/>
      <c r="R215" s="80"/>
      <c r="S215" s="80"/>
      <c r="T215" s="81"/>
      <c r="AT215" s="18" t="s">
        <v>204</v>
      </c>
      <c r="AU215" s="18" t="s">
        <v>86</v>
      </c>
    </row>
    <row r="216" s="1" customFormat="1" ht="16.5" customHeight="1">
      <c r="B216" s="39"/>
      <c r="C216" s="217" t="s">
        <v>702</v>
      </c>
      <c r="D216" s="217" t="s">
        <v>198</v>
      </c>
      <c r="E216" s="218" t="s">
        <v>3379</v>
      </c>
      <c r="F216" s="219" t="s">
        <v>3380</v>
      </c>
      <c r="G216" s="220" t="s">
        <v>312</v>
      </c>
      <c r="H216" s="221">
        <v>58</v>
      </c>
      <c r="I216" s="222"/>
      <c r="J216" s="223">
        <f>ROUND(I216*H216,2)</f>
        <v>0</v>
      </c>
      <c r="K216" s="219" t="s">
        <v>208</v>
      </c>
      <c r="L216" s="44"/>
      <c r="M216" s="224" t="s">
        <v>19</v>
      </c>
      <c r="N216" s="225" t="s">
        <v>47</v>
      </c>
      <c r="O216" s="80"/>
      <c r="P216" s="226">
        <f>O216*H216</f>
        <v>0</v>
      </c>
      <c r="Q216" s="226">
        <v>0.15614</v>
      </c>
      <c r="R216" s="226">
        <f>Q216*H216</f>
        <v>9.0561199999999999</v>
      </c>
      <c r="S216" s="226">
        <v>0</v>
      </c>
      <c r="T216" s="227">
        <f>S216*H216</f>
        <v>0</v>
      </c>
      <c r="AR216" s="18" t="s">
        <v>780</v>
      </c>
      <c r="AT216" s="18" t="s">
        <v>198</v>
      </c>
      <c r="AU216" s="18" t="s">
        <v>86</v>
      </c>
      <c r="AY216" s="18" t="s">
        <v>195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8" t="s">
        <v>84</v>
      </c>
      <c r="BK216" s="228">
        <f>ROUND(I216*H216,2)</f>
        <v>0</v>
      </c>
      <c r="BL216" s="18" t="s">
        <v>780</v>
      </c>
      <c r="BM216" s="18" t="s">
        <v>3381</v>
      </c>
    </row>
    <row r="217" s="1" customFormat="1">
      <c r="B217" s="39"/>
      <c r="C217" s="40"/>
      <c r="D217" s="229" t="s">
        <v>204</v>
      </c>
      <c r="E217" s="40"/>
      <c r="F217" s="230" t="s">
        <v>3382</v>
      </c>
      <c r="G217" s="40"/>
      <c r="H217" s="40"/>
      <c r="I217" s="144"/>
      <c r="J217" s="40"/>
      <c r="K217" s="40"/>
      <c r="L217" s="44"/>
      <c r="M217" s="231"/>
      <c r="N217" s="80"/>
      <c r="O217" s="80"/>
      <c r="P217" s="80"/>
      <c r="Q217" s="80"/>
      <c r="R217" s="80"/>
      <c r="S217" s="80"/>
      <c r="T217" s="81"/>
      <c r="AT217" s="18" t="s">
        <v>204</v>
      </c>
      <c r="AU217" s="18" t="s">
        <v>86</v>
      </c>
    </row>
    <row r="218" s="12" customFormat="1">
      <c r="B218" s="235"/>
      <c r="C218" s="236"/>
      <c r="D218" s="229" t="s">
        <v>285</v>
      </c>
      <c r="E218" s="237" t="s">
        <v>19</v>
      </c>
      <c r="F218" s="238" t="s">
        <v>3383</v>
      </c>
      <c r="G218" s="236"/>
      <c r="H218" s="239">
        <v>58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285</v>
      </c>
      <c r="AU218" s="245" t="s">
        <v>86</v>
      </c>
      <c r="AV218" s="12" t="s">
        <v>86</v>
      </c>
      <c r="AW218" s="12" t="s">
        <v>37</v>
      </c>
      <c r="AX218" s="12" t="s">
        <v>84</v>
      </c>
      <c r="AY218" s="245" t="s">
        <v>195</v>
      </c>
    </row>
    <row r="219" s="1" customFormat="1" ht="16.5" customHeight="1">
      <c r="B219" s="39"/>
      <c r="C219" s="217" t="s">
        <v>707</v>
      </c>
      <c r="D219" s="217" t="s">
        <v>198</v>
      </c>
      <c r="E219" s="218" t="s">
        <v>3384</v>
      </c>
      <c r="F219" s="219" t="s">
        <v>3385</v>
      </c>
      <c r="G219" s="220" t="s">
        <v>312</v>
      </c>
      <c r="H219" s="221">
        <v>281</v>
      </c>
      <c r="I219" s="222"/>
      <c r="J219" s="223">
        <f>ROUND(I219*H219,2)</f>
        <v>0</v>
      </c>
      <c r="K219" s="219" t="s">
        <v>208</v>
      </c>
      <c r="L219" s="44"/>
      <c r="M219" s="224" t="s">
        <v>19</v>
      </c>
      <c r="N219" s="225" t="s">
        <v>47</v>
      </c>
      <c r="O219" s="80"/>
      <c r="P219" s="226">
        <f>O219*H219</f>
        <v>0</v>
      </c>
      <c r="Q219" s="226">
        <v>0.14099999999999999</v>
      </c>
      <c r="R219" s="226">
        <f>Q219*H219</f>
        <v>39.620999999999995</v>
      </c>
      <c r="S219" s="226">
        <v>0</v>
      </c>
      <c r="T219" s="227">
        <f>S219*H219</f>
        <v>0</v>
      </c>
      <c r="AR219" s="18" t="s">
        <v>780</v>
      </c>
      <c r="AT219" s="18" t="s">
        <v>198</v>
      </c>
      <c r="AU219" s="18" t="s">
        <v>86</v>
      </c>
      <c r="AY219" s="18" t="s">
        <v>195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8" t="s">
        <v>84</v>
      </c>
      <c r="BK219" s="228">
        <f>ROUND(I219*H219,2)</f>
        <v>0</v>
      </c>
      <c r="BL219" s="18" t="s">
        <v>780</v>
      </c>
      <c r="BM219" s="18" t="s">
        <v>3386</v>
      </c>
    </row>
    <row r="220" s="1" customFormat="1">
      <c r="B220" s="39"/>
      <c r="C220" s="40"/>
      <c r="D220" s="229" t="s">
        <v>204</v>
      </c>
      <c r="E220" s="40"/>
      <c r="F220" s="230" t="s">
        <v>3387</v>
      </c>
      <c r="G220" s="40"/>
      <c r="H220" s="40"/>
      <c r="I220" s="144"/>
      <c r="J220" s="40"/>
      <c r="K220" s="40"/>
      <c r="L220" s="44"/>
      <c r="M220" s="231"/>
      <c r="N220" s="80"/>
      <c r="O220" s="80"/>
      <c r="P220" s="80"/>
      <c r="Q220" s="80"/>
      <c r="R220" s="80"/>
      <c r="S220" s="80"/>
      <c r="T220" s="81"/>
      <c r="AT220" s="18" t="s">
        <v>204</v>
      </c>
      <c r="AU220" s="18" t="s">
        <v>86</v>
      </c>
    </row>
    <row r="221" s="12" customFormat="1">
      <c r="B221" s="235"/>
      <c r="C221" s="236"/>
      <c r="D221" s="229" t="s">
        <v>285</v>
      </c>
      <c r="E221" s="237" t="s">
        <v>19</v>
      </c>
      <c r="F221" s="238" t="s">
        <v>3370</v>
      </c>
      <c r="G221" s="236"/>
      <c r="H221" s="239">
        <v>281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285</v>
      </c>
      <c r="AU221" s="245" t="s">
        <v>86</v>
      </c>
      <c r="AV221" s="12" t="s">
        <v>86</v>
      </c>
      <c r="AW221" s="12" t="s">
        <v>37</v>
      </c>
      <c r="AX221" s="12" t="s">
        <v>84</v>
      </c>
      <c r="AY221" s="245" t="s">
        <v>195</v>
      </c>
    </row>
    <row r="222" s="1" customFormat="1" ht="16.5" customHeight="1">
      <c r="B222" s="39"/>
      <c r="C222" s="270" t="s">
        <v>713</v>
      </c>
      <c r="D222" s="270" t="s">
        <v>497</v>
      </c>
      <c r="E222" s="271" t="s">
        <v>3388</v>
      </c>
      <c r="F222" s="272" t="s">
        <v>3389</v>
      </c>
      <c r="G222" s="273" t="s">
        <v>223</v>
      </c>
      <c r="H222" s="274">
        <v>562</v>
      </c>
      <c r="I222" s="275"/>
      <c r="J222" s="276">
        <f>ROUND(I222*H222,2)</f>
        <v>0</v>
      </c>
      <c r="K222" s="272" t="s">
        <v>19</v>
      </c>
      <c r="L222" s="277"/>
      <c r="M222" s="278" t="s">
        <v>19</v>
      </c>
      <c r="N222" s="279" t="s">
        <v>47</v>
      </c>
      <c r="O222" s="80"/>
      <c r="P222" s="226">
        <f>O222*H222</f>
        <v>0</v>
      </c>
      <c r="Q222" s="226">
        <v>0.0088000000000000005</v>
      </c>
      <c r="R222" s="226">
        <f>Q222*H222</f>
        <v>4.9456000000000007</v>
      </c>
      <c r="S222" s="226">
        <v>0</v>
      </c>
      <c r="T222" s="227">
        <f>S222*H222</f>
        <v>0</v>
      </c>
      <c r="AR222" s="18" t="s">
        <v>2716</v>
      </c>
      <c r="AT222" s="18" t="s">
        <v>497</v>
      </c>
      <c r="AU222" s="18" t="s">
        <v>86</v>
      </c>
      <c r="AY222" s="18" t="s">
        <v>195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8" t="s">
        <v>84</v>
      </c>
      <c r="BK222" s="228">
        <f>ROUND(I222*H222,2)</f>
        <v>0</v>
      </c>
      <c r="BL222" s="18" t="s">
        <v>2716</v>
      </c>
      <c r="BM222" s="18" t="s">
        <v>3390</v>
      </c>
    </row>
    <row r="223" s="1" customFormat="1">
      <c r="B223" s="39"/>
      <c r="C223" s="40"/>
      <c r="D223" s="229" t="s">
        <v>204</v>
      </c>
      <c r="E223" s="40"/>
      <c r="F223" s="230" t="s">
        <v>3391</v>
      </c>
      <c r="G223" s="40"/>
      <c r="H223" s="40"/>
      <c r="I223" s="144"/>
      <c r="J223" s="40"/>
      <c r="K223" s="40"/>
      <c r="L223" s="44"/>
      <c r="M223" s="231"/>
      <c r="N223" s="80"/>
      <c r="O223" s="80"/>
      <c r="P223" s="80"/>
      <c r="Q223" s="80"/>
      <c r="R223" s="80"/>
      <c r="S223" s="80"/>
      <c r="T223" s="81"/>
      <c r="AT223" s="18" t="s">
        <v>204</v>
      </c>
      <c r="AU223" s="18" t="s">
        <v>86</v>
      </c>
    </row>
    <row r="224" s="12" customFormat="1">
      <c r="B224" s="235"/>
      <c r="C224" s="236"/>
      <c r="D224" s="229" t="s">
        <v>285</v>
      </c>
      <c r="E224" s="237" t="s">
        <v>19</v>
      </c>
      <c r="F224" s="238" t="s">
        <v>3392</v>
      </c>
      <c r="G224" s="236"/>
      <c r="H224" s="239">
        <v>562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285</v>
      </c>
      <c r="AU224" s="245" t="s">
        <v>86</v>
      </c>
      <c r="AV224" s="12" t="s">
        <v>86</v>
      </c>
      <c r="AW224" s="12" t="s">
        <v>37</v>
      </c>
      <c r="AX224" s="12" t="s">
        <v>84</v>
      </c>
      <c r="AY224" s="245" t="s">
        <v>195</v>
      </c>
    </row>
    <row r="225" s="1" customFormat="1" ht="16.5" customHeight="1">
      <c r="B225" s="39"/>
      <c r="C225" s="270" t="s">
        <v>718</v>
      </c>
      <c r="D225" s="270" t="s">
        <v>497</v>
      </c>
      <c r="E225" s="271" t="s">
        <v>3393</v>
      </c>
      <c r="F225" s="272" t="s">
        <v>3394</v>
      </c>
      <c r="G225" s="273" t="s">
        <v>336</v>
      </c>
      <c r="H225" s="274">
        <v>40.670000000000002</v>
      </c>
      <c r="I225" s="275"/>
      <c r="J225" s="276">
        <f>ROUND(I225*H225,2)</f>
        <v>0</v>
      </c>
      <c r="K225" s="272" t="s">
        <v>208</v>
      </c>
      <c r="L225" s="277"/>
      <c r="M225" s="278" t="s">
        <v>19</v>
      </c>
      <c r="N225" s="279" t="s">
        <v>47</v>
      </c>
      <c r="O225" s="80"/>
      <c r="P225" s="226">
        <f>O225*H225</f>
        <v>0</v>
      </c>
      <c r="Q225" s="226">
        <v>1</v>
      </c>
      <c r="R225" s="226">
        <f>Q225*H225</f>
        <v>40.670000000000002</v>
      </c>
      <c r="S225" s="226">
        <v>0</v>
      </c>
      <c r="T225" s="227">
        <f>S225*H225</f>
        <v>0</v>
      </c>
      <c r="AR225" s="18" t="s">
        <v>2716</v>
      </c>
      <c r="AT225" s="18" t="s">
        <v>497</v>
      </c>
      <c r="AU225" s="18" t="s">
        <v>86</v>
      </c>
      <c r="AY225" s="18" t="s">
        <v>195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8" t="s">
        <v>84</v>
      </c>
      <c r="BK225" s="228">
        <f>ROUND(I225*H225,2)</f>
        <v>0</v>
      </c>
      <c r="BL225" s="18" t="s">
        <v>2716</v>
      </c>
      <c r="BM225" s="18" t="s">
        <v>3395</v>
      </c>
    </row>
    <row r="226" s="1" customFormat="1">
      <c r="B226" s="39"/>
      <c r="C226" s="40"/>
      <c r="D226" s="229" t="s">
        <v>204</v>
      </c>
      <c r="E226" s="40"/>
      <c r="F226" s="230" t="s">
        <v>3396</v>
      </c>
      <c r="G226" s="40"/>
      <c r="H226" s="40"/>
      <c r="I226" s="144"/>
      <c r="J226" s="40"/>
      <c r="K226" s="40"/>
      <c r="L226" s="44"/>
      <c r="M226" s="231"/>
      <c r="N226" s="80"/>
      <c r="O226" s="80"/>
      <c r="P226" s="80"/>
      <c r="Q226" s="80"/>
      <c r="R226" s="80"/>
      <c r="S226" s="80"/>
      <c r="T226" s="81"/>
      <c r="AT226" s="18" t="s">
        <v>204</v>
      </c>
      <c r="AU226" s="18" t="s">
        <v>86</v>
      </c>
    </row>
    <row r="227" s="12" customFormat="1">
      <c r="B227" s="235"/>
      <c r="C227" s="236"/>
      <c r="D227" s="229" t="s">
        <v>285</v>
      </c>
      <c r="E227" s="237" t="s">
        <v>19</v>
      </c>
      <c r="F227" s="238" t="s">
        <v>3397</v>
      </c>
      <c r="G227" s="236"/>
      <c r="H227" s="239">
        <v>40.670000000000002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285</v>
      </c>
      <c r="AU227" s="245" t="s">
        <v>86</v>
      </c>
      <c r="AV227" s="12" t="s">
        <v>86</v>
      </c>
      <c r="AW227" s="12" t="s">
        <v>37</v>
      </c>
      <c r="AX227" s="12" t="s">
        <v>84</v>
      </c>
      <c r="AY227" s="245" t="s">
        <v>195</v>
      </c>
    </row>
    <row r="228" s="1" customFormat="1" ht="16.5" customHeight="1">
      <c r="B228" s="39"/>
      <c r="C228" s="217" t="s">
        <v>722</v>
      </c>
      <c r="D228" s="217" t="s">
        <v>198</v>
      </c>
      <c r="E228" s="218" t="s">
        <v>3398</v>
      </c>
      <c r="F228" s="219" t="s">
        <v>2825</v>
      </c>
      <c r="G228" s="220" t="s">
        <v>223</v>
      </c>
      <c r="H228" s="221">
        <v>10</v>
      </c>
      <c r="I228" s="222"/>
      <c r="J228" s="223">
        <f>ROUND(I228*H228,2)</f>
        <v>0</v>
      </c>
      <c r="K228" s="219" t="s">
        <v>208</v>
      </c>
      <c r="L228" s="44"/>
      <c r="M228" s="224" t="s">
        <v>19</v>
      </c>
      <c r="N228" s="225" t="s">
        <v>47</v>
      </c>
      <c r="O228" s="80"/>
      <c r="P228" s="226">
        <f>O228*H228</f>
        <v>0</v>
      </c>
      <c r="Q228" s="226">
        <v>0.0076</v>
      </c>
      <c r="R228" s="226">
        <f>Q228*H228</f>
        <v>0.075999999999999998</v>
      </c>
      <c r="S228" s="226">
        <v>0</v>
      </c>
      <c r="T228" s="227">
        <f>S228*H228</f>
        <v>0</v>
      </c>
      <c r="AR228" s="18" t="s">
        <v>780</v>
      </c>
      <c r="AT228" s="18" t="s">
        <v>198</v>
      </c>
      <c r="AU228" s="18" t="s">
        <v>86</v>
      </c>
      <c r="AY228" s="18" t="s">
        <v>195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8" t="s">
        <v>84</v>
      </c>
      <c r="BK228" s="228">
        <f>ROUND(I228*H228,2)</f>
        <v>0</v>
      </c>
      <c r="BL228" s="18" t="s">
        <v>780</v>
      </c>
      <c r="BM228" s="18" t="s">
        <v>3399</v>
      </c>
    </row>
    <row r="229" s="1" customFormat="1">
      <c r="B229" s="39"/>
      <c r="C229" s="40"/>
      <c r="D229" s="229" t="s">
        <v>204</v>
      </c>
      <c r="E229" s="40"/>
      <c r="F229" s="230" t="s">
        <v>2827</v>
      </c>
      <c r="G229" s="40"/>
      <c r="H229" s="40"/>
      <c r="I229" s="144"/>
      <c r="J229" s="40"/>
      <c r="K229" s="40"/>
      <c r="L229" s="44"/>
      <c r="M229" s="231"/>
      <c r="N229" s="80"/>
      <c r="O229" s="80"/>
      <c r="P229" s="80"/>
      <c r="Q229" s="80"/>
      <c r="R229" s="80"/>
      <c r="S229" s="80"/>
      <c r="T229" s="81"/>
      <c r="AT229" s="18" t="s">
        <v>204</v>
      </c>
      <c r="AU229" s="18" t="s">
        <v>86</v>
      </c>
    </row>
    <row r="230" s="1" customFormat="1" ht="16.5" customHeight="1">
      <c r="B230" s="39"/>
      <c r="C230" s="217" t="s">
        <v>728</v>
      </c>
      <c r="D230" s="217" t="s">
        <v>198</v>
      </c>
      <c r="E230" s="218" t="s">
        <v>3148</v>
      </c>
      <c r="F230" s="219" t="s">
        <v>3149</v>
      </c>
      <c r="G230" s="220" t="s">
        <v>312</v>
      </c>
      <c r="H230" s="221">
        <v>48.5</v>
      </c>
      <c r="I230" s="222"/>
      <c r="J230" s="223">
        <f>ROUND(I230*H230,2)</f>
        <v>0</v>
      </c>
      <c r="K230" s="219" t="s">
        <v>19</v>
      </c>
      <c r="L230" s="44"/>
      <c r="M230" s="224" t="s">
        <v>19</v>
      </c>
      <c r="N230" s="225" t="s">
        <v>47</v>
      </c>
      <c r="O230" s="80"/>
      <c r="P230" s="226">
        <f>O230*H230</f>
        <v>0</v>
      </c>
      <c r="Q230" s="226">
        <v>0.042999999999999997</v>
      </c>
      <c r="R230" s="226">
        <f>Q230*H230</f>
        <v>2.0854999999999997</v>
      </c>
      <c r="S230" s="226">
        <v>0</v>
      </c>
      <c r="T230" s="227">
        <f>S230*H230</f>
        <v>0</v>
      </c>
      <c r="AR230" s="18" t="s">
        <v>780</v>
      </c>
      <c r="AT230" s="18" t="s">
        <v>198</v>
      </c>
      <c r="AU230" s="18" t="s">
        <v>86</v>
      </c>
      <c r="AY230" s="18" t="s">
        <v>195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8" t="s">
        <v>84</v>
      </c>
      <c r="BK230" s="228">
        <f>ROUND(I230*H230,2)</f>
        <v>0</v>
      </c>
      <c r="BL230" s="18" t="s">
        <v>780</v>
      </c>
      <c r="BM230" s="18" t="s">
        <v>3400</v>
      </c>
    </row>
    <row r="231" s="1" customFormat="1">
      <c r="B231" s="39"/>
      <c r="C231" s="40"/>
      <c r="D231" s="229" t="s">
        <v>204</v>
      </c>
      <c r="E231" s="40"/>
      <c r="F231" s="230" t="s">
        <v>3151</v>
      </c>
      <c r="G231" s="40"/>
      <c r="H231" s="40"/>
      <c r="I231" s="144"/>
      <c r="J231" s="40"/>
      <c r="K231" s="40"/>
      <c r="L231" s="44"/>
      <c r="M231" s="231"/>
      <c r="N231" s="80"/>
      <c r="O231" s="80"/>
      <c r="P231" s="80"/>
      <c r="Q231" s="80"/>
      <c r="R231" s="80"/>
      <c r="S231" s="80"/>
      <c r="T231" s="81"/>
      <c r="AT231" s="18" t="s">
        <v>204</v>
      </c>
      <c r="AU231" s="18" t="s">
        <v>86</v>
      </c>
    </row>
    <row r="232" s="12" customFormat="1">
      <c r="B232" s="235"/>
      <c r="C232" s="236"/>
      <c r="D232" s="229" t="s">
        <v>285</v>
      </c>
      <c r="E232" s="237" t="s">
        <v>19</v>
      </c>
      <c r="F232" s="238" t="s">
        <v>3376</v>
      </c>
      <c r="G232" s="236"/>
      <c r="H232" s="239">
        <v>48.5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285</v>
      </c>
      <c r="AU232" s="245" t="s">
        <v>86</v>
      </c>
      <c r="AV232" s="12" t="s">
        <v>86</v>
      </c>
      <c r="AW232" s="12" t="s">
        <v>37</v>
      </c>
      <c r="AX232" s="12" t="s">
        <v>84</v>
      </c>
      <c r="AY232" s="245" t="s">
        <v>195</v>
      </c>
    </row>
    <row r="233" s="1" customFormat="1" ht="16.5" customHeight="1">
      <c r="B233" s="39"/>
      <c r="C233" s="270" t="s">
        <v>733</v>
      </c>
      <c r="D233" s="270" t="s">
        <v>497</v>
      </c>
      <c r="E233" s="271" t="s">
        <v>3152</v>
      </c>
      <c r="F233" s="272" t="s">
        <v>3153</v>
      </c>
      <c r="G233" s="273" t="s">
        <v>223</v>
      </c>
      <c r="H233" s="274">
        <v>97</v>
      </c>
      <c r="I233" s="275"/>
      <c r="J233" s="276">
        <f>ROUND(I233*H233,2)</f>
        <v>0</v>
      </c>
      <c r="K233" s="272" t="s">
        <v>208</v>
      </c>
      <c r="L233" s="277"/>
      <c r="M233" s="278" t="s">
        <v>19</v>
      </c>
      <c r="N233" s="279" t="s">
        <v>47</v>
      </c>
      <c r="O233" s="80"/>
      <c r="P233" s="226">
        <f>O233*H233</f>
        <v>0</v>
      </c>
      <c r="Q233" s="226">
        <v>0.0060000000000000001</v>
      </c>
      <c r="R233" s="226">
        <f>Q233*H233</f>
        <v>0.58199999999999996</v>
      </c>
      <c r="S233" s="226">
        <v>0</v>
      </c>
      <c r="T233" s="227">
        <f>S233*H233</f>
        <v>0</v>
      </c>
      <c r="AR233" s="18" t="s">
        <v>2716</v>
      </c>
      <c r="AT233" s="18" t="s">
        <v>497</v>
      </c>
      <c r="AU233" s="18" t="s">
        <v>86</v>
      </c>
      <c r="AY233" s="18" t="s">
        <v>195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8" t="s">
        <v>84</v>
      </c>
      <c r="BK233" s="228">
        <f>ROUND(I233*H233,2)</f>
        <v>0</v>
      </c>
      <c r="BL233" s="18" t="s">
        <v>2716</v>
      </c>
      <c r="BM233" s="18" t="s">
        <v>3401</v>
      </c>
    </row>
    <row r="234" s="1" customFormat="1">
      <c r="B234" s="39"/>
      <c r="C234" s="40"/>
      <c r="D234" s="229" t="s">
        <v>204</v>
      </c>
      <c r="E234" s="40"/>
      <c r="F234" s="230" t="s">
        <v>3155</v>
      </c>
      <c r="G234" s="40"/>
      <c r="H234" s="40"/>
      <c r="I234" s="144"/>
      <c r="J234" s="40"/>
      <c r="K234" s="40"/>
      <c r="L234" s="44"/>
      <c r="M234" s="231"/>
      <c r="N234" s="80"/>
      <c r="O234" s="80"/>
      <c r="P234" s="80"/>
      <c r="Q234" s="80"/>
      <c r="R234" s="80"/>
      <c r="S234" s="80"/>
      <c r="T234" s="81"/>
      <c r="AT234" s="18" t="s">
        <v>204</v>
      </c>
      <c r="AU234" s="18" t="s">
        <v>86</v>
      </c>
    </row>
    <row r="235" s="12" customFormat="1">
      <c r="B235" s="235"/>
      <c r="C235" s="236"/>
      <c r="D235" s="229" t="s">
        <v>285</v>
      </c>
      <c r="E235" s="237" t="s">
        <v>19</v>
      </c>
      <c r="F235" s="238" t="s">
        <v>3402</v>
      </c>
      <c r="G235" s="236"/>
      <c r="H235" s="239">
        <v>97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285</v>
      </c>
      <c r="AU235" s="245" t="s">
        <v>86</v>
      </c>
      <c r="AV235" s="12" t="s">
        <v>86</v>
      </c>
      <c r="AW235" s="12" t="s">
        <v>37</v>
      </c>
      <c r="AX235" s="12" t="s">
        <v>84</v>
      </c>
      <c r="AY235" s="245" t="s">
        <v>195</v>
      </c>
    </row>
    <row r="236" s="1" customFormat="1" ht="16.5" customHeight="1">
      <c r="B236" s="39"/>
      <c r="C236" s="270" t="s">
        <v>740</v>
      </c>
      <c r="D236" s="270" t="s">
        <v>497</v>
      </c>
      <c r="E236" s="271" t="s">
        <v>3157</v>
      </c>
      <c r="F236" s="272" t="s">
        <v>3158</v>
      </c>
      <c r="G236" s="273" t="s">
        <v>223</v>
      </c>
      <c r="H236" s="274">
        <v>48.5</v>
      </c>
      <c r="I236" s="275"/>
      <c r="J236" s="276">
        <f>ROUND(I236*H236,2)</f>
        <v>0</v>
      </c>
      <c r="K236" s="272" t="s">
        <v>19</v>
      </c>
      <c r="L236" s="277"/>
      <c r="M236" s="278" t="s">
        <v>19</v>
      </c>
      <c r="N236" s="279" t="s">
        <v>47</v>
      </c>
      <c r="O236" s="80"/>
      <c r="P236" s="226">
        <f>O236*H236</f>
        <v>0</v>
      </c>
      <c r="Q236" s="226">
        <v>0.17899999999999999</v>
      </c>
      <c r="R236" s="226">
        <f>Q236*H236</f>
        <v>8.6814999999999998</v>
      </c>
      <c r="S236" s="226">
        <v>0</v>
      </c>
      <c r="T236" s="227">
        <f>S236*H236</f>
        <v>0</v>
      </c>
      <c r="AR236" s="18" t="s">
        <v>2716</v>
      </c>
      <c r="AT236" s="18" t="s">
        <v>497</v>
      </c>
      <c r="AU236" s="18" t="s">
        <v>86</v>
      </c>
      <c r="AY236" s="18" t="s">
        <v>195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8" t="s">
        <v>84</v>
      </c>
      <c r="BK236" s="228">
        <f>ROUND(I236*H236,2)</f>
        <v>0</v>
      </c>
      <c r="BL236" s="18" t="s">
        <v>2716</v>
      </c>
      <c r="BM236" s="18" t="s">
        <v>3403</v>
      </c>
    </row>
    <row r="237" s="12" customFormat="1">
      <c r="B237" s="235"/>
      <c r="C237" s="236"/>
      <c r="D237" s="229" t="s">
        <v>285</v>
      </c>
      <c r="E237" s="237" t="s">
        <v>19</v>
      </c>
      <c r="F237" s="238" t="s">
        <v>3376</v>
      </c>
      <c r="G237" s="236"/>
      <c r="H237" s="239">
        <v>48.5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285</v>
      </c>
      <c r="AU237" s="245" t="s">
        <v>86</v>
      </c>
      <c r="AV237" s="12" t="s">
        <v>86</v>
      </c>
      <c r="AW237" s="12" t="s">
        <v>37</v>
      </c>
      <c r="AX237" s="12" t="s">
        <v>84</v>
      </c>
      <c r="AY237" s="245" t="s">
        <v>195</v>
      </c>
    </row>
    <row r="238" s="1" customFormat="1" ht="16.5" customHeight="1">
      <c r="B238" s="39"/>
      <c r="C238" s="217" t="s">
        <v>745</v>
      </c>
      <c r="D238" s="217" t="s">
        <v>198</v>
      </c>
      <c r="E238" s="218" t="s">
        <v>3404</v>
      </c>
      <c r="F238" s="219" t="s">
        <v>3405</v>
      </c>
      <c r="G238" s="220" t="s">
        <v>312</v>
      </c>
      <c r="H238" s="221">
        <v>281</v>
      </c>
      <c r="I238" s="222"/>
      <c r="J238" s="223">
        <f>ROUND(I238*H238,2)</f>
        <v>0</v>
      </c>
      <c r="K238" s="219" t="s">
        <v>208</v>
      </c>
      <c r="L238" s="44"/>
      <c r="M238" s="224" t="s">
        <v>19</v>
      </c>
      <c r="N238" s="225" t="s">
        <v>47</v>
      </c>
      <c r="O238" s="80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AR238" s="18" t="s">
        <v>780</v>
      </c>
      <c r="AT238" s="18" t="s">
        <v>198</v>
      </c>
      <c r="AU238" s="18" t="s">
        <v>86</v>
      </c>
      <c r="AY238" s="18" t="s">
        <v>195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8" t="s">
        <v>84</v>
      </c>
      <c r="BK238" s="228">
        <f>ROUND(I238*H238,2)</f>
        <v>0</v>
      </c>
      <c r="BL238" s="18" t="s">
        <v>780</v>
      </c>
      <c r="BM238" s="18" t="s">
        <v>3406</v>
      </c>
    </row>
    <row r="239" s="1" customFormat="1">
      <c r="B239" s="39"/>
      <c r="C239" s="40"/>
      <c r="D239" s="229" t="s">
        <v>204</v>
      </c>
      <c r="E239" s="40"/>
      <c r="F239" s="230" t="s">
        <v>3407</v>
      </c>
      <c r="G239" s="40"/>
      <c r="H239" s="40"/>
      <c r="I239" s="144"/>
      <c r="J239" s="40"/>
      <c r="K239" s="40"/>
      <c r="L239" s="44"/>
      <c r="M239" s="231"/>
      <c r="N239" s="80"/>
      <c r="O239" s="80"/>
      <c r="P239" s="80"/>
      <c r="Q239" s="80"/>
      <c r="R239" s="80"/>
      <c r="S239" s="80"/>
      <c r="T239" s="81"/>
      <c r="AT239" s="18" t="s">
        <v>204</v>
      </c>
      <c r="AU239" s="18" t="s">
        <v>86</v>
      </c>
    </row>
    <row r="240" s="12" customFormat="1">
      <c r="B240" s="235"/>
      <c r="C240" s="236"/>
      <c r="D240" s="229" t="s">
        <v>285</v>
      </c>
      <c r="E240" s="237" t="s">
        <v>19</v>
      </c>
      <c r="F240" s="238" t="s">
        <v>3370</v>
      </c>
      <c r="G240" s="236"/>
      <c r="H240" s="239">
        <v>281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285</v>
      </c>
      <c r="AU240" s="245" t="s">
        <v>86</v>
      </c>
      <c r="AV240" s="12" t="s">
        <v>86</v>
      </c>
      <c r="AW240" s="12" t="s">
        <v>37</v>
      </c>
      <c r="AX240" s="12" t="s">
        <v>84</v>
      </c>
      <c r="AY240" s="245" t="s">
        <v>195</v>
      </c>
    </row>
    <row r="241" s="14" customFormat="1">
      <c r="B241" s="257"/>
      <c r="C241" s="258"/>
      <c r="D241" s="229" t="s">
        <v>285</v>
      </c>
      <c r="E241" s="259" t="s">
        <v>19</v>
      </c>
      <c r="F241" s="260" t="s">
        <v>3371</v>
      </c>
      <c r="G241" s="258"/>
      <c r="H241" s="259" t="s">
        <v>19</v>
      </c>
      <c r="I241" s="261"/>
      <c r="J241" s="258"/>
      <c r="K241" s="258"/>
      <c r="L241" s="262"/>
      <c r="M241" s="263"/>
      <c r="N241" s="264"/>
      <c r="O241" s="264"/>
      <c r="P241" s="264"/>
      <c r="Q241" s="264"/>
      <c r="R241" s="264"/>
      <c r="S241" s="264"/>
      <c r="T241" s="265"/>
      <c r="AT241" s="266" t="s">
        <v>285</v>
      </c>
      <c r="AU241" s="266" t="s">
        <v>86</v>
      </c>
      <c r="AV241" s="14" t="s">
        <v>84</v>
      </c>
      <c r="AW241" s="14" t="s">
        <v>37</v>
      </c>
      <c r="AX241" s="14" t="s">
        <v>76</v>
      </c>
      <c r="AY241" s="266" t="s">
        <v>195</v>
      </c>
    </row>
    <row r="242" s="1" customFormat="1" ht="16.5" customHeight="1">
      <c r="B242" s="39"/>
      <c r="C242" s="217" t="s">
        <v>750</v>
      </c>
      <c r="D242" s="217" t="s">
        <v>198</v>
      </c>
      <c r="E242" s="218" t="s">
        <v>3408</v>
      </c>
      <c r="F242" s="219" t="s">
        <v>3409</v>
      </c>
      <c r="G242" s="220" t="s">
        <v>312</v>
      </c>
      <c r="H242" s="221">
        <v>48.5</v>
      </c>
      <c r="I242" s="222"/>
      <c r="J242" s="223">
        <f>ROUND(I242*H242,2)</f>
        <v>0</v>
      </c>
      <c r="K242" s="219" t="s">
        <v>208</v>
      </c>
      <c r="L242" s="44"/>
      <c r="M242" s="224" t="s">
        <v>19</v>
      </c>
      <c r="N242" s="225" t="s">
        <v>47</v>
      </c>
      <c r="O242" s="80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AR242" s="18" t="s">
        <v>780</v>
      </c>
      <c r="AT242" s="18" t="s">
        <v>198</v>
      </c>
      <c r="AU242" s="18" t="s">
        <v>86</v>
      </c>
      <c r="AY242" s="18" t="s">
        <v>195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8" t="s">
        <v>84</v>
      </c>
      <c r="BK242" s="228">
        <f>ROUND(I242*H242,2)</f>
        <v>0</v>
      </c>
      <c r="BL242" s="18" t="s">
        <v>780</v>
      </c>
      <c r="BM242" s="18" t="s">
        <v>3410</v>
      </c>
    </row>
    <row r="243" s="1" customFormat="1">
      <c r="B243" s="39"/>
      <c r="C243" s="40"/>
      <c r="D243" s="229" t="s">
        <v>204</v>
      </c>
      <c r="E243" s="40"/>
      <c r="F243" s="230" t="s">
        <v>3411</v>
      </c>
      <c r="G243" s="40"/>
      <c r="H243" s="40"/>
      <c r="I243" s="144"/>
      <c r="J243" s="40"/>
      <c r="K243" s="40"/>
      <c r="L243" s="44"/>
      <c r="M243" s="231"/>
      <c r="N243" s="80"/>
      <c r="O243" s="80"/>
      <c r="P243" s="80"/>
      <c r="Q243" s="80"/>
      <c r="R243" s="80"/>
      <c r="S243" s="80"/>
      <c r="T243" s="81"/>
      <c r="AT243" s="18" t="s">
        <v>204</v>
      </c>
      <c r="AU243" s="18" t="s">
        <v>86</v>
      </c>
    </row>
    <row r="244" s="12" customFormat="1">
      <c r="B244" s="235"/>
      <c r="C244" s="236"/>
      <c r="D244" s="229" t="s">
        <v>285</v>
      </c>
      <c r="E244" s="237" t="s">
        <v>19</v>
      </c>
      <c r="F244" s="238" t="s">
        <v>3376</v>
      </c>
      <c r="G244" s="236"/>
      <c r="H244" s="239">
        <v>48.5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285</v>
      </c>
      <c r="AU244" s="245" t="s">
        <v>86</v>
      </c>
      <c r="AV244" s="12" t="s">
        <v>86</v>
      </c>
      <c r="AW244" s="12" t="s">
        <v>37</v>
      </c>
      <c r="AX244" s="12" t="s">
        <v>84</v>
      </c>
      <c r="AY244" s="245" t="s">
        <v>195</v>
      </c>
    </row>
    <row r="245" s="14" customFormat="1">
      <c r="B245" s="257"/>
      <c r="C245" s="258"/>
      <c r="D245" s="229" t="s">
        <v>285</v>
      </c>
      <c r="E245" s="259" t="s">
        <v>19</v>
      </c>
      <c r="F245" s="260" t="s">
        <v>3377</v>
      </c>
      <c r="G245" s="258"/>
      <c r="H245" s="259" t="s">
        <v>19</v>
      </c>
      <c r="I245" s="261"/>
      <c r="J245" s="258"/>
      <c r="K245" s="258"/>
      <c r="L245" s="262"/>
      <c r="M245" s="263"/>
      <c r="N245" s="264"/>
      <c r="O245" s="264"/>
      <c r="P245" s="264"/>
      <c r="Q245" s="264"/>
      <c r="R245" s="264"/>
      <c r="S245" s="264"/>
      <c r="T245" s="265"/>
      <c r="AT245" s="266" t="s">
        <v>285</v>
      </c>
      <c r="AU245" s="266" t="s">
        <v>86</v>
      </c>
      <c r="AV245" s="14" t="s">
        <v>84</v>
      </c>
      <c r="AW245" s="14" t="s">
        <v>37</v>
      </c>
      <c r="AX245" s="14" t="s">
        <v>76</v>
      </c>
      <c r="AY245" s="266" t="s">
        <v>195</v>
      </c>
    </row>
    <row r="246" s="1" customFormat="1" ht="16.5" customHeight="1">
      <c r="B246" s="39"/>
      <c r="C246" s="217" t="s">
        <v>758</v>
      </c>
      <c r="D246" s="217" t="s">
        <v>198</v>
      </c>
      <c r="E246" s="218" t="s">
        <v>3160</v>
      </c>
      <c r="F246" s="219" t="s">
        <v>3161</v>
      </c>
      <c r="G246" s="220" t="s">
        <v>312</v>
      </c>
      <c r="H246" s="221">
        <v>9.5</v>
      </c>
      <c r="I246" s="222"/>
      <c r="J246" s="223">
        <f>ROUND(I246*H246,2)</f>
        <v>0</v>
      </c>
      <c r="K246" s="219" t="s">
        <v>208</v>
      </c>
      <c r="L246" s="44"/>
      <c r="M246" s="224" t="s">
        <v>19</v>
      </c>
      <c r="N246" s="225" t="s">
        <v>47</v>
      </c>
      <c r="O246" s="80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AR246" s="18" t="s">
        <v>780</v>
      </c>
      <c r="AT246" s="18" t="s">
        <v>198</v>
      </c>
      <c r="AU246" s="18" t="s">
        <v>86</v>
      </c>
      <c r="AY246" s="18" t="s">
        <v>195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8" t="s">
        <v>84</v>
      </c>
      <c r="BK246" s="228">
        <f>ROUND(I246*H246,2)</f>
        <v>0</v>
      </c>
      <c r="BL246" s="18" t="s">
        <v>780</v>
      </c>
      <c r="BM246" s="18" t="s">
        <v>3412</v>
      </c>
    </row>
    <row r="247" s="1" customFormat="1">
      <c r="B247" s="39"/>
      <c r="C247" s="40"/>
      <c r="D247" s="229" t="s">
        <v>204</v>
      </c>
      <c r="E247" s="40"/>
      <c r="F247" s="230" t="s">
        <v>3163</v>
      </c>
      <c r="G247" s="40"/>
      <c r="H247" s="40"/>
      <c r="I247" s="144"/>
      <c r="J247" s="40"/>
      <c r="K247" s="40"/>
      <c r="L247" s="44"/>
      <c r="M247" s="231"/>
      <c r="N247" s="80"/>
      <c r="O247" s="80"/>
      <c r="P247" s="80"/>
      <c r="Q247" s="80"/>
      <c r="R247" s="80"/>
      <c r="S247" s="80"/>
      <c r="T247" s="81"/>
      <c r="AT247" s="18" t="s">
        <v>204</v>
      </c>
      <c r="AU247" s="18" t="s">
        <v>86</v>
      </c>
    </row>
    <row r="248" s="1" customFormat="1" ht="16.5" customHeight="1">
      <c r="B248" s="39"/>
      <c r="C248" s="217" t="s">
        <v>763</v>
      </c>
      <c r="D248" s="217" t="s">
        <v>198</v>
      </c>
      <c r="E248" s="218" t="s">
        <v>3168</v>
      </c>
      <c r="F248" s="219" t="s">
        <v>2776</v>
      </c>
      <c r="G248" s="220" t="s">
        <v>289</v>
      </c>
      <c r="H248" s="221">
        <v>31.547000000000001</v>
      </c>
      <c r="I248" s="222"/>
      <c r="J248" s="223">
        <f>ROUND(I248*H248,2)</f>
        <v>0</v>
      </c>
      <c r="K248" s="219" t="s">
        <v>208</v>
      </c>
      <c r="L248" s="44"/>
      <c r="M248" s="224" t="s">
        <v>19</v>
      </c>
      <c r="N248" s="225" t="s">
        <v>47</v>
      </c>
      <c r="O248" s="80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AR248" s="18" t="s">
        <v>780</v>
      </c>
      <c r="AT248" s="18" t="s">
        <v>198</v>
      </c>
      <c r="AU248" s="18" t="s">
        <v>86</v>
      </c>
      <c r="AY248" s="18" t="s">
        <v>195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8" t="s">
        <v>84</v>
      </c>
      <c r="BK248" s="228">
        <f>ROUND(I248*H248,2)</f>
        <v>0</v>
      </c>
      <c r="BL248" s="18" t="s">
        <v>780</v>
      </c>
      <c r="BM248" s="18" t="s">
        <v>3413</v>
      </c>
    </row>
    <row r="249" s="1" customFormat="1">
      <c r="B249" s="39"/>
      <c r="C249" s="40"/>
      <c r="D249" s="229" t="s">
        <v>204</v>
      </c>
      <c r="E249" s="40"/>
      <c r="F249" s="230" t="s">
        <v>3170</v>
      </c>
      <c r="G249" s="40"/>
      <c r="H249" s="40"/>
      <c r="I249" s="144"/>
      <c r="J249" s="40"/>
      <c r="K249" s="40"/>
      <c r="L249" s="44"/>
      <c r="M249" s="231"/>
      <c r="N249" s="80"/>
      <c r="O249" s="80"/>
      <c r="P249" s="80"/>
      <c r="Q249" s="80"/>
      <c r="R249" s="80"/>
      <c r="S249" s="80"/>
      <c r="T249" s="81"/>
      <c r="AT249" s="18" t="s">
        <v>204</v>
      </c>
      <c r="AU249" s="18" t="s">
        <v>86</v>
      </c>
    </row>
    <row r="250" s="14" customFormat="1">
      <c r="B250" s="257"/>
      <c r="C250" s="258"/>
      <c r="D250" s="229" t="s">
        <v>285</v>
      </c>
      <c r="E250" s="259" t="s">
        <v>19</v>
      </c>
      <c r="F250" s="260" t="s">
        <v>3414</v>
      </c>
      <c r="G250" s="258"/>
      <c r="H250" s="259" t="s">
        <v>19</v>
      </c>
      <c r="I250" s="261"/>
      <c r="J250" s="258"/>
      <c r="K250" s="258"/>
      <c r="L250" s="262"/>
      <c r="M250" s="263"/>
      <c r="N250" s="264"/>
      <c r="O250" s="264"/>
      <c r="P250" s="264"/>
      <c r="Q250" s="264"/>
      <c r="R250" s="264"/>
      <c r="S250" s="264"/>
      <c r="T250" s="265"/>
      <c r="AT250" s="266" t="s">
        <v>285</v>
      </c>
      <c r="AU250" s="266" t="s">
        <v>86</v>
      </c>
      <c r="AV250" s="14" t="s">
        <v>84</v>
      </c>
      <c r="AW250" s="14" t="s">
        <v>37</v>
      </c>
      <c r="AX250" s="14" t="s">
        <v>76</v>
      </c>
      <c r="AY250" s="266" t="s">
        <v>195</v>
      </c>
    </row>
    <row r="251" s="12" customFormat="1">
      <c r="B251" s="235"/>
      <c r="C251" s="236"/>
      <c r="D251" s="229" t="s">
        <v>285</v>
      </c>
      <c r="E251" s="237" t="s">
        <v>19</v>
      </c>
      <c r="F251" s="238" t="s">
        <v>3415</v>
      </c>
      <c r="G251" s="236"/>
      <c r="H251" s="239">
        <v>1.1779999999999999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AT251" s="245" t="s">
        <v>285</v>
      </c>
      <c r="AU251" s="245" t="s">
        <v>86</v>
      </c>
      <c r="AV251" s="12" t="s">
        <v>86</v>
      </c>
      <c r="AW251" s="12" t="s">
        <v>37</v>
      </c>
      <c r="AX251" s="12" t="s">
        <v>76</v>
      </c>
      <c r="AY251" s="245" t="s">
        <v>195</v>
      </c>
    </row>
    <row r="252" s="14" customFormat="1">
      <c r="B252" s="257"/>
      <c r="C252" s="258"/>
      <c r="D252" s="229" t="s">
        <v>285</v>
      </c>
      <c r="E252" s="259" t="s">
        <v>19</v>
      </c>
      <c r="F252" s="260" t="s">
        <v>3377</v>
      </c>
      <c r="G252" s="258"/>
      <c r="H252" s="259" t="s">
        <v>19</v>
      </c>
      <c r="I252" s="261"/>
      <c r="J252" s="258"/>
      <c r="K252" s="258"/>
      <c r="L252" s="262"/>
      <c r="M252" s="263"/>
      <c r="N252" s="264"/>
      <c r="O252" s="264"/>
      <c r="P252" s="264"/>
      <c r="Q252" s="264"/>
      <c r="R252" s="264"/>
      <c r="S252" s="264"/>
      <c r="T252" s="265"/>
      <c r="AT252" s="266" t="s">
        <v>285</v>
      </c>
      <c r="AU252" s="266" t="s">
        <v>86</v>
      </c>
      <c r="AV252" s="14" t="s">
        <v>84</v>
      </c>
      <c r="AW252" s="14" t="s">
        <v>37</v>
      </c>
      <c r="AX252" s="14" t="s">
        <v>76</v>
      </c>
      <c r="AY252" s="266" t="s">
        <v>195</v>
      </c>
    </row>
    <row r="253" s="12" customFormat="1">
      <c r="B253" s="235"/>
      <c r="C253" s="236"/>
      <c r="D253" s="229" t="s">
        <v>285</v>
      </c>
      <c r="E253" s="237" t="s">
        <v>19</v>
      </c>
      <c r="F253" s="238" t="s">
        <v>3416</v>
      </c>
      <c r="G253" s="236"/>
      <c r="H253" s="239">
        <v>3.395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AT253" s="245" t="s">
        <v>285</v>
      </c>
      <c r="AU253" s="245" t="s">
        <v>86</v>
      </c>
      <c r="AV253" s="12" t="s">
        <v>86</v>
      </c>
      <c r="AW253" s="12" t="s">
        <v>37</v>
      </c>
      <c r="AX253" s="12" t="s">
        <v>76</v>
      </c>
      <c r="AY253" s="245" t="s">
        <v>195</v>
      </c>
    </row>
    <row r="254" s="14" customFormat="1">
      <c r="B254" s="257"/>
      <c r="C254" s="258"/>
      <c r="D254" s="229" t="s">
        <v>285</v>
      </c>
      <c r="E254" s="259" t="s">
        <v>19</v>
      </c>
      <c r="F254" s="260" t="s">
        <v>3417</v>
      </c>
      <c r="G254" s="258"/>
      <c r="H254" s="259" t="s">
        <v>19</v>
      </c>
      <c r="I254" s="261"/>
      <c r="J254" s="258"/>
      <c r="K254" s="258"/>
      <c r="L254" s="262"/>
      <c r="M254" s="263"/>
      <c r="N254" s="264"/>
      <c r="O254" s="264"/>
      <c r="P254" s="264"/>
      <c r="Q254" s="264"/>
      <c r="R254" s="264"/>
      <c r="S254" s="264"/>
      <c r="T254" s="265"/>
      <c r="AT254" s="266" t="s">
        <v>285</v>
      </c>
      <c r="AU254" s="266" t="s">
        <v>86</v>
      </c>
      <c r="AV254" s="14" t="s">
        <v>84</v>
      </c>
      <c r="AW254" s="14" t="s">
        <v>37</v>
      </c>
      <c r="AX254" s="14" t="s">
        <v>76</v>
      </c>
      <c r="AY254" s="266" t="s">
        <v>195</v>
      </c>
    </row>
    <row r="255" s="12" customFormat="1">
      <c r="B255" s="235"/>
      <c r="C255" s="236"/>
      <c r="D255" s="229" t="s">
        <v>285</v>
      </c>
      <c r="E255" s="237" t="s">
        <v>19</v>
      </c>
      <c r="F255" s="238" t="s">
        <v>3418</v>
      </c>
      <c r="G255" s="236"/>
      <c r="H255" s="239">
        <v>19.670000000000002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285</v>
      </c>
      <c r="AU255" s="245" t="s">
        <v>86</v>
      </c>
      <c r="AV255" s="12" t="s">
        <v>86</v>
      </c>
      <c r="AW255" s="12" t="s">
        <v>37</v>
      </c>
      <c r="AX255" s="12" t="s">
        <v>76</v>
      </c>
      <c r="AY255" s="245" t="s">
        <v>195</v>
      </c>
    </row>
    <row r="256" s="14" customFormat="1">
      <c r="B256" s="257"/>
      <c r="C256" s="258"/>
      <c r="D256" s="229" t="s">
        <v>285</v>
      </c>
      <c r="E256" s="259" t="s">
        <v>19</v>
      </c>
      <c r="F256" s="260" t="s">
        <v>3419</v>
      </c>
      <c r="G256" s="258"/>
      <c r="H256" s="259" t="s">
        <v>19</v>
      </c>
      <c r="I256" s="261"/>
      <c r="J256" s="258"/>
      <c r="K256" s="258"/>
      <c r="L256" s="262"/>
      <c r="M256" s="263"/>
      <c r="N256" s="264"/>
      <c r="O256" s="264"/>
      <c r="P256" s="264"/>
      <c r="Q256" s="264"/>
      <c r="R256" s="264"/>
      <c r="S256" s="264"/>
      <c r="T256" s="265"/>
      <c r="AT256" s="266" t="s">
        <v>285</v>
      </c>
      <c r="AU256" s="266" t="s">
        <v>86</v>
      </c>
      <c r="AV256" s="14" t="s">
        <v>84</v>
      </c>
      <c r="AW256" s="14" t="s">
        <v>37</v>
      </c>
      <c r="AX256" s="14" t="s">
        <v>76</v>
      </c>
      <c r="AY256" s="266" t="s">
        <v>195</v>
      </c>
    </row>
    <row r="257" s="12" customFormat="1">
      <c r="B257" s="235"/>
      <c r="C257" s="236"/>
      <c r="D257" s="229" t="s">
        <v>285</v>
      </c>
      <c r="E257" s="237" t="s">
        <v>19</v>
      </c>
      <c r="F257" s="238" t="s">
        <v>3344</v>
      </c>
      <c r="G257" s="236"/>
      <c r="H257" s="239">
        <v>7.3040000000000003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285</v>
      </c>
      <c r="AU257" s="245" t="s">
        <v>86</v>
      </c>
      <c r="AV257" s="12" t="s">
        <v>86</v>
      </c>
      <c r="AW257" s="12" t="s">
        <v>37</v>
      </c>
      <c r="AX257" s="12" t="s">
        <v>76</v>
      </c>
      <c r="AY257" s="245" t="s">
        <v>195</v>
      </c>
    </row>
    <row r="258" s="13" customFormat="1">
      <c r="B258" s="246"/>
      <c r="C258" s="247"/>
      <c r="D258" s="229" t="s">
        <v>285</v>
      </c>
      <c r="E258" s="248" t="s">
        <v>19</v>
      </c>
      <c r="F258" s="249" t="s">
        <v>294</v>
      </c>
      <c r="G258" s="247"/>
      <c r="H258" s="250">
        <v>31.547000000000001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AT258" s="256" t="s">
        <v>285</v>
      </c>
      <c r="AU258" s="256" t="s">
        <v>86</v>
      </c>
      <c r="AV258" s="13" t="s">
        <v>213</v>
      </c>
      <c r="AW258" s="13" t="s">
        <v>37</v>
      </c>
      <c r="AX258" s="13" t="s">
        <v>84</v>
      </c>
      <c r="AY258" s="256" t="s">
        <v>195</v>
      </c>
    </row>
    <row r="259" s="1" customFormat="1" ht="16.5" customHeight="1">
      <c r="B259" s="39"/>
      <c r="C259" s="217" t="s">
        <v>768</v>
      </c>
      <c r="D259" s="217" t="s">
        <v>198</v>
      </c>
      <c r="E259" s="218" t="s">
        <v>3172</v>
      </c>
      <c r="F259" s="219" t="s">
        <v>3173</v>
      </c>
      <c r="G259" s="220" t="s">
        <v>289</v>
      </c>
      <c r="H259" s="221">
        <v>599.39300000000003</v>
      </c>
      <c r="I259" s="222"/>
      <c r="J259" s="223">
        <f>ROUND(I259*H259,2)</f>
        <v>0</v>
      </c>
      <c r="K259" s="219" t="s">
        <v>208</v>
      </c>
      <c r="L259" s="44"/>
      <c r="M259" s="224" t="s">
        <v>19</v>
      </c>
      <c r="N259" s="225" t="s">
        <v>47</v>
      </c>
      <c r="O259" s="80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AR259" s="18" t="s">
        <v>780</v>
      </c>
      <c r="AT259" s="18" t="s">
        <v>198</v>
      </c>
      <c r="AU259" s="18" t="s">
        <v>86</v>
      </c>
      <c r="AY259" s="18" t="s">
        <v>195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8" t="s">
        <v>84</v>
      </c>
      <c r="BK259" s="228">
        <f>ROUND(I259*H259,2)</f>
        <v>0</v>
      </c>
      <c r="BL259" s="18" t="s">
        <v>780</v>
      </c>
      <c r="BM259" s="18" t="s">
        <v>3420</v>
      </c>
    </row>
    <row r="260" s="1" customFormat="1">
      <c r="B260" s="39"/>
      <c r="C260" s="40"/>
      <c r="D260" s="229" t="s">
        <v>204</v>
      </c>
      <c r="E260" s="40"/>
      <c r="F260" s="230" t="s">
        <v>3175</v>
      </c>
      <c r="G260" s="40"/>
      <c r="H260" s="40"/>
      <c r="I260" s="144"/>
      <c r="J260" s="40"/>
      <c r="K260" s="40"/>
      <c r="L260" s="44"/>
      <c r="M260" s="231"/>
      <c r="N260" s="80"/>
      <c r="O260" s="80"/>
      <c r="P260" s="80"/>
      <c r="Q260" s="80"/>
      <c r="R260" s="80"/>
      <c r="S260" s="80"/>
      <c r="T260" s="81"/>
      <c r="AT260" s="18" t="s">
        <v>204</v>
      </c>
      <c r="AU260" s="18" t="s">
        <v>86</v>
      </c>
    </row>
    <row r="261" s="12" customFormat="1">
      <c r="B261" s="235"/>
      <c r="C261" s="236"/>
      <c r="D261" s="229" t="s">
        <v>285</v>
      </c>
      <c r="E261" s="237" t="s">
        <v>19</v>
      </c>
      <c r="F261" s="238" t="s">
        <v>3421</v>
      </c>
      <c r="G261" s="236"/>
      <c r="H261" s="239">
        <v>599.39300000000003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AT261" s="245" t="s">
        <v>285</v>
      </c>
      <c r="AU261" s="245" t="s">
        <v>86</v>
      </c>
      <c r="AV261" s="12" t="s">
        <v>86</v>
      </c>
      <c r="AW261" s="12" t="s">
        <v>37</v>
      </c>
      <c r="AX261" s="12" t="s">
        <v>76</v>
      </c>
      <c r="AY261" s="245" t="s">
        <v>195</v>
      </c>
    </row>
    <row r="262" s="13" customFormat="1">
      <c r="B262" s="246"/>
      <c r="C262" s="247"/>
      <c r="D262" s="229" t="s">
        <v>285</v>
      </c>
      <c r="E262" s="248" t="s">
        <v>19</v>
      </c>
      <c r="F262" s="249" t="s">
        <v>294</v>
      </c>
      <c r="G262" s="247"/>
      <c r="H262" s="250">
        <v>599.39300000000003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AT262" s="256" t="s">
        <v>285</v>
      </c>
      <c r="AU262" s="256" t="s">
        <v>86</v>
      </c>
      <c r="AV262" s="13" t="s">
        <v>213</v>
      </c>
      <c r="AW262" s="13" t="s">
        <v>37</v>
      </c>
      <c r="AX262" s="13" t="s">
        <v>84</v>
      </c>
      <c r="AY262" s="256" t="s">
        <v>195</v>
      </c>
    </row>
    <row r="263" s="11" customFormat="1" ht="22.8" customHeight="1">
      <c r="B263" s="201"/>
      <c r="C263" s="202"/>
      <c r="D263" s="203" t="s">
        <v>75</v>
      </c>
      <c r="E263" s="215" t="s">
        <v>196</v>
      </c>
      <c r="F263" s="215" t="s">
        <v>197</v>
      </c>
      <c r="G263" s="202"/>
      <c r="H263" s="202"/>
      <c r="I263" s="205"/>
      <c r="J263" s="216">
        <f>BK263</f>
        <v>0</v>
      </c>
      <c r="K263" s="202"/>
      <c r="L263" s="207"/>
      <c r="M263" s="208"/>
      <c r="N263" s="209"/>
      <c r="O263" s="209"/>
      <c r="P263" s="210">
        <f>SUM(P264:P268)</f>
        <v>0</v>
      </c>
      <c r="Q263" s="209"/>
      <c r="R263" s="210">
        <f>SUM(R264:R268)</f>
        <v>0</v>
      </c>
      <c r="S263" s="209"/>
      <c r="T263" s="211">
        <f>SUM(T264:T268)</f>
        <v>0</v>
      </c>
      <c r="AR263" s="212" t="s">
        <v>194</v>
      </c>
      <c r="AT263" s="213" t="s">
        <v>75</v>
      </c>
      <c r="AU263" s="213" t="s">
        <v>84</v>
      </c>
      <c r="AY263" s="212" t="s">
        <v>195</v>
      </c>
      <c r="BK263" s="214">
        <f>SUM(BK264:BK268)</f>
        <v>0</v>
      </c>
    </row>
    <row r="264" s="1" customFormat="1" ht="16.5" customHeight="1">
      <c r="B264" s="39"/>
      <c r="C264" s="217" t="s">
        <v>773</v>
      </c>
      <c r="D264" s="217" t="s">
        <v>198</v>
      </c>
      <c r="E264" s="218" t="s">
        <v>210</v>
      </c>
      <c r="F264" s="219" t="s">
        <v>3177</v>
      </c>
      <c r="G264" s="220" t="s">
        <v>3178</v>
      </c>
      <c r="H264" s="221">
        <v>1</v>
      </c>
      <c r="I264" s="222"/>
      <c r="J264" s="223">
        <f>ROUND(I264*H264,2)</f>
        <v>0</v>
      </c>
      <c r="K264" s="219" t="s">
        <v>19</v>
      </c>
      <c r="L264" s="44"/>
      <c r="M264" s="224" t="s">
        <v>19</v>
      </c>
      <c r="N264" s="225" t="s">
        <v>47</v>
      </c>
      <c r="O264" s="80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AR264" s="18" t="s">
        <v>202</v>
      </c>
      <c r="AT264" s="18" t="s">
        <v>198</v>
      </c>
      <c r="AU264" s="18" t="s">
        <v>86</v>
      </c>
      <c r="AY264" s="18" t="s">
        <v>195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8" t="s">
        <v>84</v>
      </c>
      <c r="BK264" s="228">
        <f>ROUND(I264*H264,2)</f>
        <v>0</v>
      </c>
      <c r="BL264" s="18" t="s">
        <v>202</v>
      </c>
      <c r="BM264" s="18" t="s">
        <v>3422</v>
      </c>
    </row>
    <row r="265" s="1" customFormat="1">
      <c r="B265" s="39"/>
      <c r="C265" s="40"/>
      <c r="D265" s="229" t="s">
        <v>204</v>
      </c>
      <c r="E265" s="40"/>
      <c r="F265" s="230" t="s">
        <v>3180</v>
      </c>
      <c r="G265" s="40"/>
      <c r="H265" s="40"/>
      <c r="I265" s="144"/>
      <c r="J265" s="40"/>
      <c r="K265" s="40"/>
      <c r="L265" s="44"/>
      <c r="M265" s="231"/>
      <c r="N265" s="80"/>
      <c r="O265" s="80"/>
      <c r="P265" s="80"/>
      <c r="Q265" s="80"/>
      <c r="R265" s="80"/>
      <c r="S265" s="80"/>
      <c r="T265" s="81"/>
      <c r="AT265" s="18" t="s">
        <v>204</v>
      </c>
      <c r="AU265" s="18" t="s">
        <v>86</v>
      </c>
    </row>
    <row r="266" s="1" customFormat="1">
      <c r="B266" s="39"/>
      <c r="C266" s="40"/>
      <c r="D266" s="229" t="s">
        <v>1663</v>
      </c>
      <c r="E266" s="40"/>
      <c r="F266" s="280" t="s">
        <v>3181</v>
      </c>
      <c r="G266" s="40"/>
      <c r="H266" s="40"/>
      <c r="I266" s="144"/>
      <c r="J266" s="40"/>
      <c r="K266" s="40"/>
      <c r="L266" s="44"/>
      <c r="M266" s="231"/>
      <c r="N266" s="80"/>
      <c r="O266" s="80"/>
      <c r="P266" s="80"/>
      <c r="Q266" s="80"/>
      <c r="R266" s="80"/>
      <c r="S266" s="80"/>
      <c r="T266" s="81"/>
      <c r="AT266" s="18" t="s">
        <v>1663</v>
      </c>
      <c r="AU266" s="18" t="s">
        <v>86</v>
      </c>
    </row>
    <row r="267" s="1" customFormat="1" ht="16.5" customHeight="1">
      <c r="B267" s="39"/>
      <c r="C267" s="217" t="s">
        <v>780</v>
      </c>
      <c r="D267" s="217" t="s">
        <v>198</v>
      </c>
      <c r="E267" s="218" t="s">
        <v>217</v>
      </c>
      <c r="F267" s="219" t="s">
        <v>3182</v>
      </c>
      <c r="G267" s="220" t="s">
        <v>3178</v>
      </c>
      <c r="H267" s="221">
        <v>1</v>
      </c>
      <c r="I267" s="222"/>
      <c r="J267" s="223">
        <f>ROUND(I267*H267,2)</f>
        <v>0</v>
      </c>
      <c r="K267" s="219" t="s">
        <v>19</v>
      </c>
      <c r="L267" s="44"/>
      <c r="M267" s="224" t="s">
        <v>19</v>
      </c>
      <c r="N267" s="225" t="s">
        <v>47</v>
      </c>
      <c r="O267" s="80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AR267" s="18" t="s">
        <v>202</v>
      </c>
      <c r="AT267" s="18" t="s">
        <v>198</v>
      </c>
      <c r="AU267" s="18" t="s">
        <v>86</v>
      </c>
      <c r="AY267" s="18" t="s">
        <v>195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8" t="s">
        <v>84</v>
      </c>
      <c r="BK267" s="228">
        <f>ROUND(I267*H267,2)</f>
        <v>0</v>
      </c>
      <c r="BL267" s="18" t="s">
        <v>202</v>
      </c>
      <c r="BM267" s="18" t="s">
        <v>3423</v>
      </c>
    </row>
    <row r="268" s="1" customFormat="1">
      <c r="B268" s="39"/>
      <c r="C268" s="40"/>
      <c r="D268" s="229" t="s">
        <v>204</v>
      </c>
      <c r="E268" s="40"/>
      <c r="F268" s="230" t="s">
        <v>3184</v>
      </c>
      <c r="G268" s="40"/>
      <c r="H268" s="40"/>
      <c r="I268" s="144"/>
      <c r="J268" s="40"/>
      <c r="K268" s="40"/>
      <c r="L268" s="44"/>
      <c r="M268" s="231"/>
      <c r="N268" s="80"/>
      <c r="O268" s="80"/>
      <c r="P268" s="80"/>
      <c r="Q268" s="80"/>
      <c r="R268" s="80"/>
      <c r="S268" s="80"/>
      <c r="T268" s="81"/>
      <c r="AT268" s="18" t="s">
        <v>204</v>
      </c>
      <c r="AU268" s="18" t="s">
        <v>86</v>
      </c>
    </row>
    <row r="269" s="11" customFormat="1" ht="25.92" customHeight="1">
      <c r="B269" s="201"/>
      <c r="C269" s="202"/>
      <c r="D269" s="203" t="s">
        <v>75</v>
      </c>
      <c r="E269" s="204" t="s">
        <v>990</v>
      </c>
      <c r="F269" s="204" t="s">
        <v>991</v>
      </c>
      <c r="G269" s="202"/>
      <c r="H269" s="202"/>
      <c r="I269" s="205"/>
      <c r="J269" s="206">
        <f>BK269</f>
        <v>0</v>
      </c>
      <c r="K269" s="202"/>
      <c r="L269" s="207"/>
      <c r="M269" s="208"/>
      <c r="N269" s="209"/>
      <c r="O269" s="209"/>
      <c r="P269" s="210">
        <f>P270</f>
        <v>0</v>
      </c>
      <c r="Q269" s="209"/>
      <c r="R269" s="210">
        <f>R270</f>
        <v>3.3541819999999998</v>
      </c>
      <c r="S269" s="209"/>
      <c r="T269" s="211">
        <f>T270</f>
        <v>0</v>
      </c>
      <c r="AR269" s="212" t="s">
        <v>86</v>
      </c>
      <c r="AT269" s="213" t="s">
        <v>75</v>
      </c>
      <c r="AU269" s="213" t="s">
        <v>76</v>
      </c>
      <c r="AY269" s="212" t="s">
        <v>195</v>
      </c>
      <c r="BK269" s="214">
        <f>BK270</f>
        <v>0</v>
      </c>
    </row>
    <row r="270" s="11" customFormat="1" ht="22.8" customHeight="1">
      <c r="B270" s="201"/>
      <c r="C270" s="202"/>
      <c r="D270" s="203" t="s">
        <v>75</v>
      </c>
      <c r="E270" s="215" t="s">
        <v>3424</v>
      </c>
      <c r="F270" s="215" t="s">
        <v>3425</v>
      </c>
      <c r="G270" s="202"/>
      <c r="H270" s="202"/>
      <c r="I270" s="205"/>
      <c r="J270" s="216">
        <f>BK270</f>
        <v>0</v>
      </c>
      <c r="K270" s="202"/>
      <c r="L270" s="207"/>
      <c r="M270" s="208"/>
      <c r="N270" s="209"/>
      <c r="O270" s="209"/>
      <c r="P270" s="210">
        <f>SUM(P271:P314)</f>
        <v>0</v>
      </c>
      <c r="Q270" s="209"/>
      <c r="R270" s="210">
        <f>SUM(R271:R314)</f>
        <v>3.3541819999999998</v>
      </c>
      <c r="S270" s="209"/>
      <c r="T270" s="211">
        <f>SUM(T271:T314)</f>
        <v>0</v>
      </c>
      <c r="AR270" s="212" t="s">
        <v>86</v>
      </c>
      <c r="AT270" s="213" t="s">
        <v>75</v>
      </c>
      <c r="AU270" s="213" t="s">
        <v>84</v>
      </c>
      <c r="AY270" s="212" t="s">
        <v>195</v>
      </c>
      <c r="BK270" s="214">
        <f>SUM(BK271:BK314)</f>
        <v>0</v>
      </c>
    </row>
    <row r="271" s="1" customFormat="1" ht="16.5" customHeight="1">
      <c r="B271" s="39"/>
      <c r="C271" s="217" t="s">
        <v>785</v>
      </c>
      <c r="D271" s="217" t="s">
        <v>198</v>
      </c>
      <c r="E271" s="218" t="s">
        <v>3426</v>
      </c>
      <c r="F271" s="219" t="s">
        <v>3427</v>
      </c>
      <c r="G271" s="220" t="s">
        <v>312</v>
      </c>
      <c r="H271" s="221">
        <v>281.19999999999999</v>
      </c>
      <c r="I271" s="222"/>
      <c r="J271" s="223">
        <f>ROUND(I271*H271,2)</f>
        <v>0</v>
      </c>
      <c r="K271" s="219" t="s">
        <v>208</v>
      </c>
      <c r="L271" s="44"/>
      <c r="M271" s="224" t="s">
        <v>19</v>
      </c>
      <c r="N271" s="225" t="s">
        <v>47</v>
      </c>
      <c r="O271" s="80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AR271" s="18" t="s">
        <v>780</v>
      </c>
      <c r="AT271" s="18" t="s">
        <v>198</v>
      </c>
      <c r="AU271" s="18" t="s">
        <v>86</v>
      </c>
      <c r="AY271" s="18" t="s">
        <v>195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8" t="s">
        <v>84</v>
      </c>
      <c r="BK271" s="228">
        <f>ROUND(I271*H271,2)</f>
        <v>0</v>
      </c>
      <c r="BL271" s="18" t="s">
        <v>780</v>
      </c>
      <c r="BM271" s="18" t="s">
        <v>3428</v>
      </c>
    </row>
    <row r="272" s="1" customFormat="1">
      <c r="B272" s="39"/>
      <c r="C272" s="40"/>
      <c r="D272" s="229" t="s">
        <v>204</v>
      </c>
      <c r="E272" s="40"/>
      <c r="F272" s="230" t="s">
        <v>3429</v>
      </c>
      <c r="G272" s="40"/>
      <c r="H272" s="40"/>
      <c r="I272" s="144"/>
      <c r="J272" s="40"/>
      <c r="K272" s="40"/>
      <c r="L272" s="44"/>
      <c r="M272" s="231"/>
      <c r="N272" s="80"/>
      <c r="O272" s="80"/>
      <c r="P272" s="80"/>
      <c r="Q272" s="80"/>
      <c r="R272" s="80"/>
      <c r="S272" s="80"/>
      <c r="T272" s="81"/>
      <c r="AT272" s="18" t="s">
        <v>204</v>
      </c>
      <c r="AU272" s="18" t="s">
        <v>86</v>
      </c>
    </row>
    <row r="273" s="12" customFormat="1">
      <c r="B273" s="235"/>
      <c r="C273" s="236"/>
      <c r="D273" s="229" t="s">
        <v>285</v>
      </c>
      <c r="E273" s="237" t="s">
        <v>19</v>
      </c>
      <c r="F273" s="238" t="s">
        <v>3430</v>
      </c>
      <c r="G273" s="236"/>
      <c r="H273" s="239">
        <v>281.19999999999999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285</v>
      </c>
      <c r="AU273" s="245" t="s">
        <v>86</v>
      </c>
      <c r="AV273" s="12" t="s">
        <v>86</v>
      </c>
      <c r="AW273" s="12" t="s">
        <v>37</v>
      </c>
      <c r="AX273" s="12" t="s">
        <v>84</v>
      </c>
      <c r="AY273" s="245" t="s">
        <v>195</v>
      </c>
    </row>
    <row r="274" s="1" customFormat="1" ht="16.5" customHeight="1">
      <c r="B274" s="39"/>
      <c r="C274" s="217" t="s">
        <v>792</v>
      </c>
      <c r="D274" s="217" t="s">
        <v>198</v>
      </c>
      <c r="E274" s="218" t="s">
        <v>3431</v>
      </c>
      <c r="F274" s="219" t="s">
        <v>3432</v>
      </c>
      <c r="G274" s="220" t="s">
        <v>312</v>
      </c>
      <c r="H274" s="221">
        <v>290</v>
      </c>
      <c r="I274" s="222"/>
      <c r="J274" s="223">
        <f>ROUND(I274*H274,2)</f>
        <v>0</v>
      </c>
      <c r="K274" s="219" t="s">
        <v>19</v>
      </c>
      <c r="L274" s="44"/>
      <c r="M274" s="224" t="s">
        <v>19</v>
      </c>
      <c r="N274" s="225" t="s">
        <v>47</v>
      </c>
      <c r="O274" s="80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AR274" s="18" t="s">
        <v>780</v>
      </c>
      <c r="AT274" s="18" t="s">
        <v>198</v>
      </c>
      <c r="AU274" s="18" t="s">
        <v>86</v>
      </c>
      <c r="AY274" s="18" t="s">
        <v>195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8" t="s">
        <v>84</v>
      </c>
      <c r="BK274" s="228">
        <f>ROUND(I274*H274,2)</f>
        <v>0</v>
      </c>
      <c r="BL274" s="18" t="s">
        <v>780</v>
      </c>
      <c r="BM274" s="18" t="s">
        <v>3433</v>
      </c>
    </row>
    <row r="275" s="1" customFormat="1">
      <c r="B275" s="39"/>
      <c r="C275" s="40"/>
      <c r="D275" s="229" t="s">
        <v>204</v>
      </c>
      <c r="E275" s="40"/>
      <c r="F275" s="230" t="s">
        <v>3434</v>
      </c>
      <c r="G275" s="40"/>
      <c r="H275" s="40"/>
      <c r="I275" s="144"/>
      <c r="J275" s="40"/>
      <c r="K275" s="40"/>
      <c r="L275" s="44"/>
      <c r="M275" s="231"/>
      <c r="N275" s="80"/>
      <c r="O275" s="80"/>
      <c r="P275" s="80"/>
      <c r="Q275" s="80"/>
      <c r="R275" s="80"/>
      <c r="S275" s="80"/>
      <c r="T275" s="81"/>
      <c r="AT275" s="18" t="s">
        <v>204</v>
      </c>
      <c r="AU275" s="18" t="s">
        <v>86</v>
      </c>
    </row>
    <row r="276" s="12" customFormat="1">
      <c r="B276" s="235"/>
      <c r="C276" s="236"/>
      <c r="D276" s="229" t="s">
        <v>285</v>
      </c>
      <c r="E276" s="237" t="s">
        <v>19</v>
      </c>
      <c r="F276" s="238" t="s">
        <v>3435</v>
      </c>
      <c r="G276" s="236"/>
      <c r="H276" s="239">
        <v>290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AT276" s="245" t="s">
        <v>285</v>
      </c>
      <c r="AU276" s="245" t="s">
        <v>86</v>
      </c>
      <c r="AV276" s="12" t="s">
        <v>86</v>
      </c>
      <c r="AW276" s="12" t="s">
        <v>37</v>
      </c>
      <c r="AX276" s="12" t="s">
        <v>84</v>
      </c>
      <c r="AY276" s="245" t="s">
        <v>195</v>
      </c>
    </row>
    <row r="277" s="1" customFormat="1" ht="16.5" customHeight="1">
      <c r="B277" s="39"/>
      <c r="C277" s="217" t="s">
        <v>796</v>
      </c>
      <c r="D277" s="217" t="s">
        <v>198</v>
      </c>
      <c r="E277" s="218" t="s">
        <v>3436</v>
      </c>
      <c r="F277" s="219" t="s">
        <v>3437</v>
      </c>
      <c r="G277" s="220" t="s">
        <v>312</v>
      </c>
      <c r="H277" s="221">
        <v>121</v>
      </c>
      <c r="I277" s="222"/>
      <c r="J277" s="223">
        <f>ROUND(I277*H277,2)</f>
        <v>0</v>
      </c>
      <c r="K277" s="219" t="s">
        <v>208</v>
      </c>
      <c r="L277" s="44"/>
      <c r="M277" s="224" t="s">
        <v>19</v>
      </c>
      <c r="N277" s="225" t="s">
        <v>47</v>
      </c>
      <c r="O277" s="80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AR277" s="18" t="s">
        <v>267</v>
      </c>
      <c r="AT277" s="18" t="s">
        <v>198</v>
      </c>
      <c r="AU277" s="18" t="s">
        <v>86</v>
      </c>
      <c r="AY277" s="18" t="s">
        <v>195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8" t="s">
        <v>84</v>
      </c>
      <c r="BK277" s="228">
        <f>ROUND(I277*H277,2)</f>
        <v>0</v>
      </c>
      <c r="BL277" s="18" t="s">
        <v>267</v>
      </c>
      <c r="BM277" s="18" t="s">
        <v>3438</v>
      </c>
    </row>
    <row r="278" s="1" customFormat="1">
      <c r="B278" s="39"/>
      <c r="C278" s="40"/>
      <c r="D278" s="229" t="s">
        <v>204</v>
      </c>
      <c r="E278" s="40"/>
      <c r="F278" s="230" t="s">
        <v>3439</v>
      </c>
      <c r="G278" s="40"/>
      <c r="H278" s="40"/>
      <c r="I278" s="144"/>
      <c r="J278" s="40"/>
      <c r="K278" s="40"/>
      <c r="L278" s="44"/>
      <c r="M278" s="231"/>
      <c r="N278" s="80"/>
      <c r="O278" s="80"/>
      <c r="P278" s="80"/>
      <c r="Q278" s="80"/>
      <c r="R278" s="80"/>
      <c r="S278" s="80"/>
      <c r="T278" s="81"/>
      <c r="AT278" s="18" t="s">
        <v>204</v>
      </c>
      <c r="AU278" s="18" t="s">
        <v>86</v>
      </c>
    </row>
    <row r="279" s="12" customFormat="1">
      <c r="B279" s="235"/>
      <c r="C279" s="236"/>
      <c r="D279" s="229" t="s">
        <v>285</v>
      </c>
      <c r="E279" s="237" t="s">
        <v>19</v>
      </c>
      <c r="F279" s="238" t="s">
        <v>3440</v>
      </c>
      <c r="G279" s="236"/>
      <c r="H279" s="239">
        <v>121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AT279" s="245" t="s">
        <v>285</v>
      </c>
      <c r="AU279" s="245" t="s">
        <v>86</v>
      </c>
      <c r="AV279" s="12" t="s">
        <v>86</v>
      </c>
      <c r="AW279" s="12" t="s">
        <v>37</v>
      </c>
      <c r="AX279" s="12" t="s">
        <v>84</v>
      </c>
      <c r="AY279" s="245" t="s">
        <v>195</v>
      </c>
    </row>
    <row r="280" s="1" customFormat="1" ht="16.5" customHeight="1">
      <c r="B280" s="39"/>
      <c r="C280" s="270" t="s">
        <v>802</v>
      </c>
      <c r="D280" s="270" t="s">
        <v>497</v>
      </c>
      <c r="E280" s="271" t="s">
        <v>3441</v>
      </c>
      <c r="F280" s="272" t="s">
        <v>3442</v>
      </c>
      <c r="G280" s="273" t="s">
        <v>312</v>
      </c>
      <c r="H280" s="274">
        <v>121</v>
      </c>
      <c r="I280" s="275"/>
      <c r="J280" s="276">
        <f>ROUND(I280*H280,2)</f>
        <v>0</v>
      </c>
      <c r="K280" s="272" t="s">
        <v>208</v>
      </c>
      <c r="L280" s="277"/>
      <c r="M280" s="278" t="s">
        <v>19</v>
      </c>
      <c r="N280" s="279" t="s">
        <v>47</v>
      </c>
      <c r="O280" s="80"/>
      <c r="P280" s="226">
        <f>O280*H280</f>
        <v>0</v>
      </c>
      <c r="Q280" s="226">
        <v>0.00012</v>
      </c>
      <c r="R280" s="226">
        <f>Q280*H280</f>
        <v>0.01452</v>
      </c>
      <c r="S280" s="226">
        <v>0</v>
      </c>
      <c r="T280" s="227">
        <f>S280*H280</f>
        <v>0</v>
      </c>
      <c r="AR280" s="18" t="s">
        <v>593</v>
      </c>
      <c r="AT280" s="18" t="s">
        <v>497</v>
      </c>
      <c r="AU280" s="18" t="s">
        <v>86</v>
      </c>
      <c r="AY280" s="18" t="s">
        <v>195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8" t="s">
        <v>84</v>
      </c>
      <c r="BK280" s="228">
        <f>ROUND(I280*H280,2)</f>
        <v>0</v>
      </c>
      <c r="BL280" s="18" t="s">
        <v>267</v>
      </c>
      <c r="BM280" s="18" t="s">
        <v>3443</v>
      </c>
    </row>
    <row r="281" s="1" customFormat="1">
      <c r="B281" s="39"/>
      <c r="C281" s="40"/>
      <c r="D281" s="229" t="s">
        <v>204</v>
      </c>
      <c r="E281" s="40"/>
      <c r="F281" s="230" t="s">
        <v>3442</v>
      </c>
      <c r="G281" s="40"/>
      <c r="H281" s="40"/>
      <c r="I281" s="144"/>
      <c r="J281" s="40"/>
      <c r="K281" s="40"/>
      <c r="L281" s="44"/>
      <c r="M281" s="231"/>
      <c r="N281" s="80"/>
      <c r="O281" s="80"/>
      <c r="P281" s="80"/>
      <c r="Q281" s="80"/>
      <c r="R281" s="80"/>
      <c r="S281" s="80"/>
      <c r="T281" s="81"/>
      <c r="AT281" s="18" t="s">
        <v>204</v>
      </c>
      <c r="AU281" s="18" t="s">
        <v>86</v>
      </c>
    </row>
    <row r="282" s="1" customFormat="1">
      <c r="B282" s="39"/>
      <c r="C282" s="40"/>
      <c r="D282" s="229" t="s">
        <v>1663</v>
      </c>
      <c r="E282" s="40"/>
      <c r="F282" s="280" t="s">
        <v>3444</v>
      </c>
      <c r="G282" s="40"/>
      <c r="H282" s="40"/>
      <c r="I282" s="144"/>
      <c r="J282" s="40"/>
      <c r="K282" s="40"/>
      <c r="L282" s="44"/>
      <c r="M282" s="231"/>
      <c r="N282" s="80"/>
      <c r="O282" s="80"/>
      <c r="P282" s="80"/>
      <c r="Q282" s="80"/>
      <c r="R282" s="80"/>
      <c r="S282" s="80"/>
      <c r="T282" s="81"/>
      <c r="AT282" s="18" t="s">
        <v>1663</v>
      </c>
      <c r="AU282" s="18" t="s">
        <v>86</v>
      </c>
    </row>
    <row r="283" s="12" customFormat="1">
      <c r="B283" s="235"/>
      <c r="C283" s="236"/>
      <c r="D283" s="229" t="s">
        <v>285</v>
      </c>
      <c r="E283" s="237" t="s">
        <v>19</v>
      </c>
      <c r="F283" s="238" t="s">
        <v>3440</v>
      </c>
      <c r="G283" s="236"/>
      <c r="H283" s="239">
        <v>121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AT283" s="245" t="s">
        <v>285</v>
      </c>
      <c r="AU283" s="245" t="s">
        <v>86</v>
      </c>
      <c r="AV283" s="12" t="s">
        <v>86</v>
      </c>
      <c r="AW283" s="12" t="s">
        <v>37</v>
      </c>
      <c r="AX283" s="12" t="s">
        <v>84</v>
      </c>
      <c r="AY283" s="245" t="s">
        <v>195</v>
      </c>
    </row>
    <row r="284" s="1" customFormat="1" ht="16.5" customHeight="1">
      <c r="B284" s="39"/>
      <c r="C284" s="217" t="s">
        <v>808</v>
      </c>
      <c r="D284" s="217" t="s">
        <v>198</v>
      </c>
      <c r="E284" s="218" t="s">
        <v>3445</v>
      </c>
      <c r="F284" s="219" t="s">
        <v>3446</v>
      </c>
      <c r="G284" s="220" t="s">
        <v>312</v>
      </c>
      <c r="H284" s="221">
        <v>49.5</v>
      </c>
      <c r="I284" s="222"/>
      <c r="J284" s="223">
        <f>ROUND(I284*H284,2)</f>
        <v>0</v>
      </c>
      <c r="K284" s="219" t="s">
        <v>208</v>
      </c>
      <c r="L284" s="44"/>
      <c r="M284" s="224" t="s">
        <v>19</v>
      </c>
      <c r="N284" s="225" t="s">
        <v>47</v>
      </c>
      <c r="O284" s="80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AR284" s="18" t="s">
        <v>267</v>
      </c>
      <c r="AT284" s="18" t="s">
        <v>198</v>
      </c>
      <c r="AU284" s="18" t="s">
        <v>86</v>
      </c>
      <c r="AY284" s="18" t="s">
        <v>195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8" t="s">
        <v>84</v>
      </c>
      <c r="BK284" s="228">
        <f>ROUND(I284*H284,2)</f>
        <v>0</v>
      </c>
      <c r="BL284" s="18" t="s">
        <v>267</v>
      </c>
      <c r="BM284" s="18" t="s">
        <v>3447</v>
      </c>
    </row>
    <row r="285" s="1" customFormat="1">
      <c r="B285" s="39"/>
      <c r="C285" s="40"/>
      <c r="D285" s="229" t="s">
        <v>204</v>
      </c>
      <c r="E285" s="40"/>
      <c r="F285" s="230" t="s">
        <v>3448</v>
      </c>
      <c r="G285" s="40"/>
      <c r="H285" s="40"/>
      <c r="I285" s="144"/>
      <c r="J285" s="40"/>
      <c r="K285" s="40"/>
      <c r="L285" s="44"/>
      <c r="M285" s="231"/>
      <c r="N285" s="80"/>
      <c r="O285" s="80"/>
      <c r="P285" s="80"/>
      <c r="Q285" s="80"/>
      <c r="R285" s="80"/>
      <c r="S285" s="80"/>
      <c r="T285" s="81"/>
      <c r="AT285" s="18" t="s">
        <v>204</v>
      </c>
      <c r="AU285" s="18" t="s">
        <v>86</v>
      </c>
    </row>
    <row r="286" s="12" customFormat="1">
      <c r="B286" s="235"/>
      <c r="C286" s="236"/>
      <c r="D286" s="229" t="s">
        <v>285</v>
      </c>
      <c r="E286" s="237" t="s">
        <v>19</v>
      </c>
      <c r="F286" s="238" t="s">
        <v>3449</v>
      </c>
      <c r="G286" s="236"/>
      <c r="H286" s="239">
        <v>9.5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285</v>
      </c>
      <c r="AU286" s="245" t="s">
        <v>86</v>
      </c>
      <c r="AV286" s="12" t="s">
        <v>86</v>
      </c>
      <c r="AW286" s="12" t="s">
        <v>37</v>
      </c>
      <c r="AX286" s="12" t="s">
        <v>84</v>
      </c>
      <c r="AY286" s="245" t="s">
        <v>195</v>
      </c>
    </row>
    <row r="287" s="1" customFormat="1" ht="16.5" customHeight="1">
      <c r="B287" s="39"/>
      <c r="C287" s="270" t="s">
        <v>814</v>
      </c>
      <c r="D287" s="270" t="s">
        <v>497</v>
      </c>
      <c r="E287" s="271" t="s">
        <v>3450</v>
      </c>
      <c r="F287" s="272" t="s">
        <v>3451</v>
      </c>
      <c r="G287" s="273" t="s">
        <v>312</v>
      </c>
      <c r="H287" s="274">
        <v>33</v>
      </c>
      <c r="I287" s="275"/>
      <c r="J287" s="276">
        <f>ROUND(I287*H287,2)</f>
        <v>0</v>
      </c>
      <c r="K287" s="272" t="s">
        <v>208</v>
      </c>
      <c r="L287" s="277"/>
      <c r="M287" s="278" t="s">
        <v>19</v>
      </c>
      <c r="N287" s="279" t="s">
        <v>47</v>
      </c>
      <c r="O287" s="80"/>
      <c r="P287" s="226">
        <f>O287*H287</f>
        <v>0</v>
      </c>
      <c r="Q287" s="226">
        <v>0.00063000000000000003</v>
      </c>
      <c r="R287" s="226">
        <f>Q287*H287</f>
        <v>0.020789999999999999</v>
      </c>
      <c r="S287" s="226">
        <v>0</v>
      </c>
      <c r="T287" s="227">
        <f>S287*H287</f>
        <v>0</v>
      </c>
      <c r="AR287" s="18" t="s">
        <v>593</v>
      </c>
      <c r="AT287" s="18" t="s">
        <v>497</v>
      </c>
      <c r="AU287" s="18" t="s">
        <v>86</v>
      </c>
      <c r="AY287" s="18" t="s">
        <v>195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8" t="s">
        <v>84</v>
      </c>
      <c r="BK287" s="228">
        <f>ROUND(I287*H287,2)</f>
        <v>0</v>
      </c>
      <c r="BL287" s="18" t="s">
        <v>267</v>
      </c>
      <c r="BM287" s="18" t="s">
        <v>3452</v>
      </c>
    </row>
    <row r="288" s="1" customFormat="1">
      <c r="B288" s="39"/>
      <c r="C288" s="40"/>
      <c r="D288" s="229" t="s">
        <v>204</v>
      </c>
      <c r="E288" s="40"/>
      <c r="F288" s="230" t="s">
        <v>3451</v>
      </c>
      <c r="G288" s="40"/>
      <c r="H288" s="40"/>
      <c r="I288" s="144"/>
      <c r="J288" s="40"/>
      <c r="K288" s="40"/>
      <c r="L288" s="44"/>
      <c r="M288" s="231"/>
      <c r="N288" s="80"/>
      <c r="O288" s="80"/>
      <c r="P288" s="80"/>
      <c r="Q288" s="80"/>
      <c r="R288" s="80"/>
      <c r="S288" s="80"/>
      <c r="T288" s="81"/>
      <c r="AT288" s="18" t="s">
        <v>204</v>
      </c>
      <c r="AU288" s="18" t="s">
        <v>86</v>
      </c>
    </row>
    <row r="289" s="1" customFormat="1">
      <c r="B289" s="39"/>
      <c r="C289" s="40"/>
      <c r="D289" s="229" t="s">
        <v>1663</v>
      </c>
      <c r="E289" s="40"/>
      <c r="F289" s="280" t="s">
        <v>3453</v>
      </c>
      <c r="G289" s="40"/>
      <c r="H289" s="40"/>
      <c r="I289" s="144"/>
      <c r="J289" s="40"/>
      <c r="K289" s="40"/>
      <c r="L289" s="44"/>
      <c r="M289" s="231"/>
      <c r="N289" s="80"/>
      <c r="O289" s="80"/>
      <c r="P289" s="80"/>
      <c r="Q289" s="80"/>
      <c r="R289" s="80"/>
      <c r="S289" s="80"/>
      <c r="T289" s="81"/>
      <c r="AT289" s="18" t="s">
        <v>1663</v>
      </c>
      <c r="AU289" s="18" t="s">
        <v>86</v>
      </c>
    </row>
    <row r="290" s="12" customFormat="1">
      <c r="B290" s="235"/>
      <c r="C290" s="236"/>
      <c r="D290" s="229" t="s">
        <v>285</v>
      </c>
      <c r="E290" s="237" t="s">
        <v>19</v>
      </c>
      <c r="F290" s="238" t="s">
        <v>3454</v>
      </c>
      <c r="G290" s="236"/>
      <c r="H290" s="239">
        <v>33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AT290" s="245" t="s">
        <v>285</v>
      </c>
      <c r="AU290" s="245" t="s">
        <v>86</v>
      </c>
      <c r="AV290" s="12" t="s">
        <v>86</v>
      </c>
      <c r="AW290" s="12" t="s">
        <v>37</v>
      </c>
      <c r="AX290" s="12" t="s">
        <v>84</v>
      </c>
      <c r="AY290" s="245" t="s">
        <v>195</v>
      </c>
    </row>
    <row r="291" s="1" customFormat="1" ht="16.5" customHeight="1">
      <c r="B291" s="39"/>
      <c r="C291" s="217" t="s">
        <v>820</v>
      </c>
      <c r="D291" s="217" t="s">
        <v>198</v>
      </c>
      <c r="E291" s="218" t="s">
        <v>3455</v>
      </c>
      <c r="F291" s="219" t="s">
        <v>3456</v>
      </c>
      <c r="G291" s="220" t="s">
        <v>312</v>
      </c>
      <c r="H291" s="221">
        <v>88.5</v>
      </c>
      <c r="I291" s="222"/>
      <c r="J291" s="223">
        <f>ROUND(I291*H291,2)</f>
        <v>0</v>
      </c>
      <c r="K291" s="219" t="s">
        <v>208</v>
      </c>
      <c r="L291" s="44"/>
      <c r="M291" s="224" t="s">
        <v>19</v>
      </c>
      <c r="N291" s="225" t="s">
        <v>47</v>
      </c>
      <c r="O291" s="80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AR291" s="18" t="s">
        <v>267</v>
      </c>
      <c r="AT291" s="18" t="s">
        <v>198</v>
      </c>
      <c r="AU291" s="18" t="s">
        <v>86</v>
      </c>
      <c r="AY291" s="18" t="s">
        <v>195</v>
      </c>
      <c r="BE291" s="228">
        <f>IF(N291="základní",J291,0)</f>
        <v>0</v>
      </c>
      <c r="BF291" s="228">
        <f>IF(N291="snížená",J291,0)</f>
        <v>0</v>
      </c>
      <c r="BG291" s="228">
        <f>IF(N291="zákl. přenesená",J291,0)</f>
        <v>0</v>
      </c>
      <c r="BH291" s="228">
        <f>IF(N291="sníž. přenesená",J291,0)</f>
        <v>0</v>
      </c>
      <c r="BI291" s="228">
        <f>IF(N291="nulová",J291,0)</f>
        <v>0</v>
      </c>
      <c r="BJ291" s="18" t="s">
        <v>84</v>
      </c>
      <c r="BK291" s="228">
        <f>ROUND(I291*H291,2)</f>
        <v>0</v>
      </c>
      <c r="BL291" s="18" t="s">
        <v>267</v>
      </c>
      <c r="BM291" s="18" t="s">
        <v>3457</v>
      </c>
    </row>
    <row r="292" s="1" customFormat="1">
      <c r="B292" s="39"/>
      <c r="C292" s="40"/>
      <c r="D292" s="229" t="s">
        <v>204</v>
      </c>
      <c r="E292" s="40"/>
      <c r="F292" s="230" t="s">
        <v>3458</v>
      </c>
      <c r="G292" s="40"/>
      <c r="H292" s="40"/>
      <c r="I292" s="144"/>
      <c r="J292" s="40"/>
      <c r="K292" s="40"/>
      <c r="L292" s="44"/>
      <c r="M292" s="231"/>
      <c r="N292" s="80"/>
      <c r="O292" s="80"/>
      <c r="P292" s="80"/>
      <c r="Q292" s="80"/>
      <c r="R292" s="80"/>
      <c r="S292" s="80"/>
      <c r="T292" s="81"/>
      <c r="AT292" s="18" t="s">
        <v>204</v>
      </c>
      <c r="AU292" s="18" t="s">
        <v>86</v>
      </c>
    </row>
    <row r="293" s="14" customFormat="1">
      <c r="B293" s="257"/>
      <c r="C293" s="258"/>
      <c r="D293" s="229" t="s">
        <v>285</v>
      </c>
      <c r="E293" s="259" t="s">
        <v>19</v>
      </c>
      <c r="F293" s="260" t="s">
        <v>3459</v>
      </c>
      <c r="G293" s="258"/>
      <c r="H293" s="259" t="s">
        <v>19</v>
      </c>
      <c r="I293" s="261"/>
      <c r="J293" s="258"/>
      <c r="K293" s="258"/>
      <c r="L293" s="262"/>
      <c r="M293" s="263"/>
      <c r="N293" s="264"/>
      <c r="O293" s="264"/>
      <c r="P293" s="264"/>
      <c r="Q293" s="264"/>
      <c r="R293" s="264"/>
      <c r="S293" s="264"/>
      <c r="T293" s="265"/>
      <c r="AT293" s="266" t="s">
        <v>285</v>
      </c>
      <c r="AU293" s="266" t="s">
        <v>86</v>
      </c>
      <c r="AV293" s="14" t="s">
        <v>84</v>
      </c>
      <c r="AW293" s="14" t="s">
        <v>37</v>
      </c>
      <c r="AX293" s="14" t="s">
        <v>76</v>
      </c>
      <c r="AY293" s="266" t="s">
        <v>195</v>
      </c>
    </row>
    <row r="294" s="12" customFormat="1">
      <c r="B294" s="235"/>
      <c r="C294" s="236"/>
      <c r="D294" s="229" t="s">
        <v>285</v>
      </c>
      <c r="E294" s="237" t="s">
        <v>19</v>
      </c>
      <c r="F294" s="238" t="s">
        <v>643</v>
      </c>
      <c r="G294" s="236"/>
      <c r="H294" s="239">
        <v>40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285</v>
      </c>
      <c r="AU294" s="245" t="s">
        <v>86</v>
      </c>
      <c r="AV294" s="12" t="s">
        <v>86</v>
      </c>
      <c r="AW294" s="12" t="s">
        <v>37</v>
      </c>
      <c r="AX294" s="12" t="s">
        <v>76</v>
      </c>
      <c r="AY294" s="245" t="s">
        <v>195</v>
      </c>
    </row>
    <row r="295" s="14" customFormat="1">
      <c r="B295" s="257"/>
      <c r="C295" s="258"/>
      <c r="D295" s="229" t="s">
        <v>285</v>
      </c>
      <c r="E295" s="259" t="s">
        <v>19</v>
      </c>
      <c r="F295" s="260" t="s">
        <v>3460</v>
      </c>
      <c r="G295" s="258"/>
      <c r="H295" s="259" t="s">
        <v>19</v>
      </c>
      <c r="I295" s="261"/>
      <c r="J295" s="258"/>
      <c r="K295" s="258"/>
      <c r="L295" s="262"/>
      <c r="M295" s="263"/>
      <c r="N295" s="264"/>
      <c r="O295" s="264"/>
      <c r="P295" s="264"/>
      <c r="Q295" s="264"/>
      <c r="R295" s="264"/>
      <c r="S295" s="264"/>
      <c r="T295" s="265"/>
      <c r="AT295" s="266" t="s">
        <v>285</v>
      </c>
      <c r="AU295" s="266" t="s">
        <v>86</v>
      </c>
      <c r="AV295" s="14" t="s">
        <v>84</v>
      </c>
      <c r="AW295" s="14" t="s">
        <v>37</v>
      </c>
      <c r="AX295" s="14" t="s">
        <v>76</v>
      </c>
      <c r="AY295" s="266" t="s">
        <v>195</v>
      </c>
    </row>
    <row r="296" s="12" customFormat="1">
      <c r="B296" s="235"/>
      <c r="C296" s="236"/>
      <c r="D296" s="229" t="s">
        <v>285</v>
      </c>
      <c r="E296" s="237" t="s">
        <v>19</v>
      </c>
      <c r="F296" s="238" t="s">
        <v>3376</v>
      </c>
      <c r="G296" s="236"/>
      <c r="H296" s="239">
        <v>48.5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AT296" s="245" t="s">
        <v>285</v>
      </c>
      <c r="AU296" s="245" t="s">
        <v>86</v>
      </c>
      <c r="AV296" s="12" t="s">
        <v>86</v>
      </c>
      <c r="AW296" s="12" t="s">
        <v>37</v>
      </c>
      <c r="AX296" s="12" t="s">
        <v>76</v>
      </c>
      <c r="AY296" s="245" t="s">
        <v>195</v>
      </c>
    </row>
    <row r="297" s="13" customFormat="1">
      <c r="B297" s="246"/>
      <c r="C297" s="247"/>
      <c r="D297" s="229" t="s">
        <v>285</v>
      </c>
      <c r="E297" s="248" t="s">
        <v>19</v>
      </c>
      <c r="F297" s="249" t="s">
        <v>294</v>
      </c>
      <c r="G297" s="247"/>
      <c r="H297" s="250">
        <v>88.5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AT297" s="256" t="s">
        <v>285</v>
      </c>
      <c r="AU297" s="256" t="s">
        <v>86</v>
      </c>
      <c r="AV297" s="13" t="s">
        <v>213</v>
      </c>
      <c r="AW297" s="13" t="s">
        <v>37</v>
      </c>
      <c r="AX297" s="13" t="s">
        <v>84</v>
      </c>
      <c r="AY297" s="256" t="s">
        <v>195</v>
      </c>
    </row>
    <row r="298" s="1" customFormat="1" ht="16.5" customHeight="1">
      <c r="B298" s="39"/>
      <c r="C298" s="270" t="s">
        <v>826</v>
      </c>
      <c r="D298" s="270" t="s">
        <v>497</v>
      </c>
      <c r="E298" s="271" t="s">
        <v>3461</v>
      </c>
      <c r="F298" s="272" t="s">
        <v>3462</v>
      </c>
      <c r="G298" s="273" t="s">
        <v>312</v>
      </c>
      <c r="H298" s="274">
        <v>330</v>
      </c>
      <c r="I298" s="275"/>
      <c r="J298" s="276">
        <f>ROUND(I298*H298,2)</f>
        <v>0</v>
      </c>
      <c r="K298" s="272" t="s">
        <v>208</v>
      </c>
      <c r="L298" s="277"/>
      <c r="M298" s="278" t="s">
        <v>19</v>
      </c>
      <c r="N298" s="279" t="s">
        <v>47</v>
      </c>
      <c r="O298" s="80"/>
      <c r="P298" s="226">
        <f>O298*H298</f>
        <v>0</v>
      </c>
      <c r="Q298" s="226">
        <v>0.00157</v>
      </c>
      <c r="R298" s="226">
        <f>Q298*H298</f>
        <v>0.5181</v>
      </c>
      <c r="S298" s="226">
        <v>0</v>
      </c>
      <c r="T298" s="227">
        <f>S298*H298</f>
        <v>0</v>
      </c>
      <c r="AR298" s="18" t="s">
        <v>2716</v>
      </c>
      <c r="AT298" s="18" t="s">
        <v>497</v>
      </c>
      <c r="AU298" s="18" t="s">
        <v>86</v>
      </c>
      <c r="AY298" s="18" t="s">
        <v>195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8" t="s">
        <v>84</v>
      </c>
      <c r="BK298" s="228">
        <f>ROUND(I298*H298,2)</f>
        <v>0</v>
      </c>
      <c r="BL298" s="18" t="s">
        <v>2716</v>
      </c>
      <c r="BM298" s="18" t="s">
        <v>3463</v>
      </c>
    </row>
    <row r="299" s="1" customFormat="1">
      <c r="B299" s="39"/>
      <c r="C299" s="40"/>
      <c r="D299" s="229" t="s">
        <v>204</v>
      </c>
      <c r="E299" s="40"/>
      <c r="F299" s="230" t="s">
        <v>3462</v>
      </c>
      <c r="G299" s="40"/>
      <c r="H299" s="40"/>
      <c r="I299" s="144"/>
      <c r="J299" s="40"/>
      <c r="K299" s="40"/>
      <c r="L299" s="44"/>
      <c r="M299" s="231"/>
      <c r="N299" s="80"/>
      <c r="O299" s="80"/>
      <c r="P299" s="80"/>
      <c r="Q299" s="80"/>
      <c r="R299" s="80"/>
      <c r="S299" s="80"/>
      <c r="T299" s="81"/>
      <c r="AT299" s="18" t="s">
        <v>204</v>
      </c>
      <c r="AU299" s="18" t="s">
        <v>86</v>
      </c>
    </row>
    <row r="300" s="1" customFormat="1">
      <c r="B300" s="39"/>
      <c r="C300" s="40"/>
      <c r="D300" s="229" t="s">
        <v>1663</v>
      </c>
      <c r="E300" s="40"/>
      <c r="F300" s="280" t="s">
        <v>3464</v>
      </c>
      <c r="G300" s="40"/>
      <c r="H300" s="40"/>
      <c r="I300" s="144"/>
      <c r="J300" s="40"/>
      <c r="K300" s="40"/>
      <c r="L300" s="44"/>
      <c r="M300" s="231"/>
      <c r="N300" s="80"/>
      <c r="O300" s="80"/>
      <c r="P300" s="80"/>
      <c r="Q300" s="80"/>
      <c r="R300" s="80"/>
      <c r="S300" s="80"/>
      <c r="T300" s="81"/>
      <c r="AT300" s="18" t="s">
        <v>1663</v>
      </c>
      <c r="AU300" s="18" t="s">
        <v>86</v>
      </c>
    </row>
    <row r="301" s="12" customFormat="1">
      <c r="B301" s="235"/>
      <c r="C301" s="236"/>
      <c r="D301" s="229" t="s">
        <v>285</v>
      </c>
      <c r="E301" s="237" t="s">
        <v>19</v>
      </c>
      <c r="F301" s="238" t="s">
        <v>3465</v>
      </c>
      <c r="G301" s="236"/>
      <c r="H301" s="239">
        <v>330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285</v>
      </c>
      <c r="AU301" s="245" t="s">
        <v>86</v>
      </c>
      <c r="AV301" s="12" t="s">
        <v>86</v>
      </c>
      <c r="AW301" s="12" t="s">
        <v>37</v>
      </c>
      <c r="AX301" s="12" t="s">
        <v>84</v>
      </c>
      <c r="AY301" s="245" t="s">
        <v>195</v>
      </c>
    </row>
    <row r="302" s="1" customFormat="1" ht="16.5" customHeight="1">
      <c r="B302" s="39"/>
      <c r="C302" s="217" t="s">
        <v>833</v>
      </c>
      <c r="D302" s="217" t="s">
        <v>198</v>
      </c>
      <c r="E302" s="218" t="s">
        <v>3466</v>
      </c>
      <c r="F302" s="219" t="s">
        <v>3467</v>
      </c>
      <c r="G302" s="220" t="s">
        <v>223</v>
      </c>
      <c r="H302" s="221">
        <v>1</v>
      </c>
      <c r="I302" s="222"/>
      <c r="J302" s="223">
        <f>ROUND(I302*H302,2)</f>
        <v>0</v>
      </c>
      <c r="K302" s="219" t="s">
        <v>208</v>
      </c>
      <c r="L302" s="44"/>
      <c r="M302" s="224" t="s">
        <v>19</v>
      </c>
      <c r="N302" s="225" t="s">
        <v>47</v>
      </c>
      <c r="O302" s="80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AR302" s="18" t="s">
        <v>267</v>
      </c>
      <c r="AT302" s="18" t="s">
        <v>198</v>
      </c>
      <c r="AU302" s="18" t="s">
        <v>86</v>
      </c>
      <c r="AY302" s="18" t="s">
        <v>195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8" t="s">
        <v>84</v>
      </c>
      <c r="BK302" s="228">
        <f>ROUND(I302*H302,2)</f>
        <v>0</v>
      </c>
      <c r="BL302" s="18" t="s">
        <v>267</v>
      </c>
      <c r="BM302" s="18" t="s">
        <v>3468</v>
      </c>
    </row>
    <row r="303" s="1" customFormat="1">
      <c r="B303" s="39"/>
      <c r="C303" s="40"/>
      <c r="D303" s="229" t="s">
        <v>204</v>
      </c>
      <c r="E303" s="40"/>
      <c r="F303" s="230" t="s">
        <v>3469</v>
      </c>
      <c r="G303" s="40"/>
      <c r="H303" s="40"/>
      <c r="I303" s="144"/>
      <c r="J303" s="40"/>
      <c r="K303" s="40"/>
      <c r="L303" s="44"/>
      <c r="M303" s="231"/>
      <c r="N303" s="80"/>
      <c r="O303" s="80"/>
      <c r="P303" s="80"/>
      <c r="Q303" s="80"/>
      <c r="R303" s="80"/>
      <c r="S303" s="80"/>
      <c r="T303" s="81"/>
      <c r="AT303" s="18" t="s">
        <v>204</v>
      </c>
      <c r="AU303" s="18" t="s">
        <v>86</v>
      </c>
    </row>
    <row r="304" s="1" customFormat="1" ht="16.5" customHeight="1">
      <c r="B304" s="39"/>
      <c r="C304" s="270" t="s">
        <v>839</v>
      </c>
      <c r="D304" s="270" t="s">
        <v>497</v>
      </c>
      <c r="E304" s="271" t="s">
        <v>3470</v>
      </c>
      <c r="F304" s="272" t="s">
        <v>3471</v>
      </c>
      <c r="G304" s="273" t="s">
        <v>223</v>
      </c>
      <c r="H304" s="274">
        <v>1</v>
      </c>
      <c r="I304" s="275"/>
      <c r="J304" s="276">
        <f>ROUND(I304*H304,2)</f>
        <v>0</v>
      </c>
      <c r="K304" s="272" t="s">
        <v>208</v>
      </c>
      <c r="L304" s="277"/>
      <c r="M304" s="278" t="s">
        <v>19</v>
      </c>
      <c r="N304" s="279" t="s">
        <v>47</v>
      </c>
      <c r="O304" s="80"/>
      <c r="P304" s="226">
        <f>O304*H304</f>
        <v>0</v>
      </c>
      <c r="Q304" s="226">
        <v>0.00040000000000000002</v>
      </c>
      <c r="R304" s="226">
        <f>Q304*H304</f>
        <v>0.00040000000000000002</v>
      </c>
      <c r="S304" s="226">
        <v>0</v>
      </c>
      <c r="T304" s="227">
        <f>S304*H304</f>
        <v>0</v>
      </c>
      <c r="AR304" s="18" t="s">
        <v>593</v>
      </c>
      <c r="AT304" s="18" t="s">
        <v>497</v>
      </c>
      <c r="AU304" s="18" t="s">
        <v>86</v>
      </c>
      <c r="AY304" s="18" t="s">
        <v>195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8" t="s">
        <v>84</v>
      </c>
      <c r="BK304" s="228">
        <f>ROUND(I304*H304,2)</f>
        <v>0</v>
      </c>
      <c r="BL304" s="18" t="s">
        <v>267</v>
      </c>
      <c r="BM304" s="18" t="s">
        <v>3472</v>
      </c>
    </row>
    <row r="305" s="1" customFormat="1">
      <c r="B305" s="39"/>
      <c r="C305" s="40"/>
      <c r="D305" s="229" t="s">
        <v>204</v>
      </c>
      <c r="E305" s="40"/>
      <c r="F305" s="230" t="s">
        <v>3473</v>
      </c>
      <c r="G305" s="40"/>
      <c r="H305" s="40"/>
      <c r="I305" s="144"/>
      <c r="J305" s="40"/>
      <c r="K305" s="40"/>
      <c r="L305" s="44"/>
      <c r="M305" s="231"/>
      <c r="N305" s="80"/>
      <c r="O305" s="80"/>
      <c r="P305" s="80"/>
      <c r="Q305" s="80"/>
      <c r="R305" s="80"/>
      <c r="S305" s="80"/>
      <c r="T305" s="81"/>
      <c r="AT305" s="18" t="s">
        <v>204</v>
      </c>
      <c r="AU305" s="18" t="s">
        <v>86</v>
      </c>
    </row>
    <row r="306" s="1" customFormat="1" ht="16.5" customHeight="1">
      <c r="B306" s="39"/>
      <c r="C306" s="270" t="s">
        <v>844</v>
      </c>
      <c r="D306" s="270" t="s">
        <v>497</v>
      </c>
      <c r="E306" s="271" t="s">
        <v>3474</v>
      </c>
      <c r="F306" s="272" t="s">
        <v>3475</v>
      </c>
      <c r="G306" s="273" t="s">
        <v>312</v>
      </c>
      <c r="H306" s="274">
        <v>19</v>
      </c>
      <c r="I306" s="275"/>
      <c r="J306" s="276">
        <f>ROUND(I306*H306,2)</f>
        <v>0</v>
      </c>
      <c r="K306" s="272" t="s">
        <v>208</v>
      </c>
      <c r="L306" s="277"/>
      <c r="M306" s="278" t="s">
        <v>19</v>
      </c>
      <c r="N306" s="279" t="s">
        <v>47</v>
      </c>
      <c r="O306" s="80"/>
      <c r="P306" s="226">
        <f>O306*H306</f>
        <v>0</v>
      </c>
      <c r="Q306" s="226">
        <v>0.00068999999999999997</v>
      </c>
      <c r="R306" s="226">
        <f>Q306*H306</f>
        <v>0.01311</v>
      </c>
      <c r="S306" s="226">
        <v>0</v>
      </c>
      <c r="T306" s="227">
        <f>S306*H306</f>
        <v>0</v>
      </c>
      <c r="AR306" s="18" t="s">
        <v>593</v>
      </c>
      <c r="AT306" s="18" t="s">
        <v>497</v>
      </c>
      <c r="AU306" s="18" t="s">
        <v>86</v>
      </c>
      <c r="AY306" s="18" t="s">
        <v>195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8" t="s">
        <v>84</v>
      </c>
      <c r="BK306" s="228">
        <f>ROUND(I306*H306,2)</f>
        <v>0</v>
      </c>
      <c r="BL306" s="18" t="s">
        <v>267</v>
      </c>
      <c r="BM306" s="18" t="s">
        <v>3476</v>
      </c>
    </row>
    <row r="307" s="1" customFormat="1">
      <c r="B307" s="39"/>
      <c r="C307" s="40"/>
      <c r="D307" s="229" t="s">
        <v>204</v>
      </c>
      <c r="E307" s="40"/>
      <c r="F307" s="230" t="s">
        <v>3477</v>
      </c>
      <c r="G307" s="40"/>
      <c r="H307" s="40"/>
      <c r="I307" s="144"/>
      <c r="J307" s="40"/>
      <c r="K307" s="40"/>
      <c r="L307" s="44"/>
      <c r="M307" s="231"/>
      <c r="N307" s="80"/>
      <c r="O307" s="80"/>
      <c r="P307" s="80"/>
      <c r="Q307" s="80"/>
      <c r="R307" s="80"/>
      <c r="S307" s="80"/>
      <c r="T307" s="81"/>
      <c r="AT307" s="18" t="s">
        <v>204</v>
      </c>
      <c r="AU307" s="18" t="s">
        <v>86</v>
      </c>
    </row>
    <row r="308" s="12" customFormat="1">
      <c r="B308" s="235"/>
      <c r="C308" s="236"/>
      <c r="D308" s="229" t="s">
        <v>285</v>
      </c>
      <c r="E308" s="237" t="s">
        <v>19</v>
      </c>
      <c r="F308" s="238" t="s">
        <v>3478</v>
      </c>
      <c r="G308" s="236"/>
      <c r="H308" s="239">
        <v>19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AT308" s="245" t="s">
        <v>285</v>
      </c>
      <c r="AU308" s="245" t="s">
        <v>86</v>
      </c>
      <c r="AV308" s="12" t="s">
        <v>86</v>
      </c>
      <c r="AW308" s="12" t="s">
        <v>37</v>
      </c>
      <c r="AX308" s="12" t="s">
        <v>84</v>
      </c>
      <c r="AY308" s="245" t="s">
        <v>195</v>
      </c>
    </row>
    <row r="309" s="1" customFormat="1" ht="16.5" customHeight="1">
      <c r="B309" s="39"/>
      <c r="C309" s="270" t="s">
        <v>849</v>
      </c>
      <c r="D309" s="270" t="s">
        <v>497</v>
      </c>
      <c r="E309" s="271" t="s">
        <v>3135</v>
      </c>
      <c r="F309" s="272" t="s">
        <v>3136</v>
      </c>
      <c r="G309" s="273" t="s">
        <v>289</v>
      </c>
      <c r="H309" s="274">
        <v>0.38</v>
      </c>
      <c r="I309" s="275"/>
      <c r="J309" s="276">
        <f>ROUND(I309*H309,2)</f>
        <v>0</v>
      </c>
      <c r="K309" s="272" t="s">
        <v>208</v>
      </c>
      <c r="L309" s="277"/>
      <c r="M309" s="278" t="s">
        <v>19</v>
      </c>
      <c r="N309" s="279" t="s">
        <v>47</v>
      </c>
      <c r="O309" s="80"/>
      <c r="P309" s="226">
        <f>O309*H309</f>
        <v>0</v>
      </c>
      <c r="Q309" s="226">
        <v>2.234</v>
      </c>
      <c r="R309" s="226">
        <f>Q309*H309</f>
        <v>0.84892000000000001</v>
      </c>
      <c r="S309" s="226">
        <v>0</v>
      </c>
      <c r="T309" s="227">
        <f>S309*H309</f>
        <v>0</v>
      </c>
      <c r="AR309" s="18" t="s">
        <v>593</v>
      </c>
      <c r="AT309" s="18" t="s">
        <v>497</v>
      </c>
      <c r="AU309" s="18" t="s">
        <v>86</v>
      </c>
      <c r="AY309" s="18" t="s">
        <v>195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8" t="s">
        <v>84</v>
      </c>
      <c r="BK309" s="228">
        <f>ROUND(I309*H309,2)</f>
        <v>0</v>
      </c>
      <c r="BL309" s="18" t="s">
        <v>267</v>
      </c>
      <c r="BM309" s="18" t="s">
        <v>3479</v>
      </c>
    </row>
    <row r="310" s="1" customFormat="1">
      <c r="B310" s="39"/>
      <c r="C310" s="40"/>
      <c r="D310" s="229" t="s">
        <v>204</v>
      </c>
      <c r="E310" s="40"/>
      <c r="F310" s="230" t="s">
        <v>3136</v>
      </c>
      <c r="G310" s="40"/>
      <c r="H310" s="40"/>
      <c r="I310" s="144"/>
      <c r="J310" s="40"/>
      <c r="K310" s="40"/>
      <c r="L310" s="44"/>
      <c r="M310" s="231"/>
      <c r="N310" s="80"/>
      <c r="O310" s="80"/>
      <c r="P310" s="80"/>
      <c r="Q310" s="80"/>
      <c r="R310" s="80"/>
      <c r="S310" s="80"/>
      <c r="T310" s="81"/>
      <c r="AT310" s="18" t="s">
        <v>204</v>
      </c>
      <c r="AU310" s="18" t="s">
        <v>86</v>
      </c>
    </row>
    <row r="311" s="12" customFormat="1">
      <c r="B311" s="235"/>
      <c r="C311" s="236"/>
      <c r="D311" s="229" t="s">
        <v>285</v>
      </c>
      <c r="E311" s="237" t="s">
        <v>19</v>
      </c>
      <c r="F311" s="238" t="s">
        <v>3480</v>
      </c>
      <c r="G311" s="236"/>
      <c r="H311" s="239">
        <v>0.38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AT311" s="245" t="s">
        <v>285</v>
      </c>
      <c r="AU311" s="245" t="s">
        <v>86</v>
      </c>
      <c r="AV311" s="12" t="s">
        <v>86</v>
      </c>
      <c r="AW311" s="12" t="s">
        <v>37</v>
      </c>
      <c r="AX311" s="12" t="s">
        <v>84</v>
      </c>
      <c r="AY311" s="245" t="s">
        <v>195</v>
      </c>
    </row>
    <row r="312" s="1" customFormat="1" ht="16.5" customHeight="1">
      <c r="B312" s="39"/>
      <c r="C312" s="270" t="s">
        <v>854</v>
      </c>
      <c r="D312" s="270" t="s">
        <v>497</v>
      </c>
      <c r="E312" s="271" t="s">
        <v>3139</v>
      </c>
      <c r="F312" s="272" t="s">
        <v>3140</v>
      </c>
      <c r="G312" s="273" t="s">
        <v>289</v>
      </c>
      <c r="H312" s="274">
        <v>0.79800000000000004</v>
      </c>
      <c r="I312" s="275"/>
      <c r="J312" s="276">
        <f>ROUND(I312*H312,2)</f>
        <v>0</v>
      </c>
      <c r="K312" s="272" t="s">
        <v>208</v>
      </c>
      <c r="L312" s="277"/>
      <c r="M312" s="278" t="s">
        <v>19</v>
      </c>
      <c r="N312" s="279" t="s">
        <v>47</v>
      </c>
      <c r="O312" s="80"/>
      <c r="P312" s="226">
        <f>O312*H312</f>
        <v>0</v>
      </c>
      <c r="Q312" s="226">
        <v>2.4289999999999998</v>
      </c>
      <c r="R312" s="226">
        <f>Q312*H312</f>
        <v>1.938342</v>
      </c>
      <c r="S312" s="226">
        <v>0</v>
      </c>
      <c r="T312" s="227">
        <f>S312*H312</f>
        <v>0</v>
      </c>
      <c r="AR312" s="18" t="s">
        <v>593</v>
      </c>
      <c r="AT312" s="18" t="s">
        <v>497</v>
      </c>
      <c r="AU312" s="18" t="s">
        <v>86</v>
      </c>
      <c r="AY312" s="18" t="s">
        <v>195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8" t="s">
        <v>84</v>
      </c>
      <c r="BK312" s="228">
        <f>ROUND(I312*H312,2)</f>
        <v>0</v>
      </c>
      <c r="BL312" s="18" t="s">
        <v>267</v>
      </c>
      <c r="BM312" s="18" t="s">
        <v>3481</v>
      </c>
    </row>
    <row r="313" s="1" customFormat="1">
      <c r="B313" s="39"/>
      <c r="C313" s="40"/>
      <c r="D313" s="229" t="s">
        <v>204</v>
      </c>
      <c r="E313" s="40"/>
      <c r="F313" s="230" t="s">
        <v>3140</v>
      </c>
      <c r="G313" s="40"/>
      <c r="H313" s="40"/>
      <c r="I313" s="144"/>
      <c r="J313" s="40"/>
      <c r="K313" s="40"/>
      <c r="L313" s="44"/>
      <c r="M313" s="231"/>
      <c r="N313" s="80"/>
      <c r="O313" s="80"/>
      <c r="P313" s="80"/>
      <c r="Q313" s="80"/>
      <c r="R313" s="80"/>
      <c r="S313" s="80"/>
      <c r="T313" s="81"/>
      <c r="AT313" s="18" t="s">
        <v>204</v>
      </c>
      <c r="AU313" s="18" t="s">
        <v>86</v>
      </c>
    </row>
    <row r="314" s="12" customFormat="1">
      <c r="B314" s="235"/>
      <c r="C314" s="236"/>
      <c r="D314" s="229" t="s">
        <v>285</v>
      </c>
      <c r="E314" s="237" t="s">
        <v>19</v>
      </c>
      <c r="F314" s="238" t="s">
        <v>3482</v>
      </c>
      <c r="G314" s="236"/>
      <c r="H314" s="239">
        <v>0.79800000000000004</v>
      </c>
      <c r="I314" s="240"/>
      <c r="J314" s="236"/>
      <c r="K314" s="236"/>
      <c r="L314" s="241"/>
      <c r="M314" s="267"/>
      <c r="N314" s="268"/>
      <c r="O314" s="268"/>
      <c r="P314" s="268"/>
      <c r="Q314" s="268"/>
      <c r="R314" s="268"/>
      <c r="S314" s="268"/>
      <c r="T314" s="269"/>
      <c r="AT314" s="245" t="s">
        <v>285</v>
      </c>
      <c r="AU314" s="245" t="s">
        <v>86</v>
      </c>
      <c r="AV314" s="12" t="s">
        <v>86</v>
      </c>
      <c r="AW314" s="12" t="s">
        <v>37</v>
      </c>
      <c r="AX314" s="12" t="s">
        <v>84</v>
      </c>
      <c r="AY314" s="245" t="s">
        <v>195</v>
      </c>
    </row>
    <row r="315" s="1" customFormat="1" ht="6.96" customHeight="1">
      <c r="B315" s="58"/>
      <c r="C315" s="59"/>
      <c r="D315" s="59"/>
      <c r="E315" s="59"/>
      <c r="F315" s="59"/>
      <c r="G315" s="59"/>
      <c r="H315" s="59"/>
      <c r="I315" s="168"/>
      <c r="J315" s="59"/>
      <c r="K315" s="59"/>
      <c r="L315" s="44"/>
    </row>
  </sheetData>
  <sheetProtection sheet="1" autoFilter="0" formatColumns="0" formatRows="0" objects="1" scenarios="1" spinCount="100000" saltValue="D59rfl63ZTaJddV6KkwBp08Md6GmHFwis79uVG1HgV5E9zE0phhkwWLHbPhw9XxeBaFfyE9rbF9nbNjWCyvYzQ==" hashValue="2/rJMjHE8YKX/yZ+HL7av36Cz6s6thOn4tZ3NF6I9lSHVDmD89N+271q77H+jhat7fG6d936/iPrtzM9a08I8Q==" algorithmName="SHA-512" password="CC35"/>
  <autoFilter ref="C88:K314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160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3483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ROUND(J83,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ROUND((SUM(BE83:BE132)),  2)</f>
        <v>0</v>
      </c>
      <c r="I33" s="157">
        <v>0.20999999999999999</v>
      </c>
      <c r="J33" s="156">
        <f>ROUND(((SUM(BE83:BE132))*I33),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ROUND((SUM(BF83:BF132)),  2)</f>
        <v>0</v>
      </c>
      <c r="I34" s="157">
        <v>0.14999999999999999</v>
      </c>
      <c r="J34" s="156">
        <f>ROUND(((SUM(BF83:BF132))*I34),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ROUND((SUM(BG83:BG132)),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ROUND((SUM(BH83:BH132)),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ROUND((SUM(BI83:BI132)),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406 - Ochránění metalického kabelu NET4GAS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J83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2700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</row>
    <row r="61" s="9" customFormat="1" ht="19.92" customHeight="1">
      <c r="B61" s="185"/>
      <c r="C61" s="122"/>
      <c r="D61" s="186" t="s">
        <v>2702</v>
      </c>
      <c r="E61" s="187"/>
      <c r="F61" s="187"/>
      <c r="G61" s="187"/>
      <c r="H61" s="187"/>
      <c r="I61" s="188"/>
      <c r="J61" s="189">
        <f>J85</f>
        <v>0</v>
      </c>
      <c r="K61" s="122"/>
      <c r="L61" s="190"/>
    </row>
    <row r="62" s="9" customFormat="1" ht="19.92" customHeight="1">
      <c r="B62" s="185"/>
      <c r="C62" s="122"/>
      <c r="D62" s="186" t="s">
        <v>2703</v>
      </c>
      <c r="E62" s="187"/>
      <c r="F62" s="187"/>
      <c r="G62" s="187"/>
      <c r="H62" s="187"/>
      <c r="I62" s="188"/>
      <c r="J62" s="189">
        <f>J96</f>
        <v>0</v>
      </c>
      <c r="K62" s="122"/>
      <c r="L62" s="190"/>
    </row>
    <row r="63" s="9" customFormat="1" ht="19.92" customHeight="1">
      <c r="B63" s="185"/>
      <c r="C63" s="122"/>
      <c r="D63" s="186" t="s">
        <v>175</v>
      </c>
      <c r="E63" s="187"/>
      <c r="F63" s="187"/>
      <c r="G63" s="187"/>
      <c r="H63" s="187"/>
      <c r="I63" s="188"/>
      <c r="J63" s="189">
        <f>J128</f>
        <v>0</v>
      </c>
      <c r="K63" s="122"/>
      <c r="L63" s="190"/>
    </row>
    <row r="64" s="1" customFormat="1" ht="21.84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6.96" customHeight="1">
      <c r="B65" s="58"/>
      <c r="C65" s="59"/>
      <c r="D65" s="59"/>
      <c r="E65" s="59"/>
      <c r="F65" s="59"/>
      <c r="G65" s="59"/>
      <c r="H65" s="59"/>
      <c r="I65" s="168"/>
      <c r="J65" s="59"/>
      <c r="K65" s="59"/>
      <c r="L65" s="44"/>
    </row>
    <row r="69" s="1" customFormat="1" ht="6.96" customHeight="1">
      <c r="B69" s="60"/>
      <c r="C69" s="61"/>
      <c r="D69" s="61"/>
      <c r="E69" s="61"/>
      <c r="F69" s="61"/>
      <c r="G69" s="61"/>
      <c r="H69" s="61"/>
      <c r="I69" s="171"/>
      <c r="J69" s="61"/>
      <c r="K69" s="61"/>
      <c r="L69" s="44"/>
    </row>
    <row r="70" s="1" customFormat="1" ht="24.96" customHeight="1">
      <c r="B70" s="39"/>
      <c r="C70" s="24" t="s">
        <v>179</v>
      </c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6.96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12" customHeight="1">
      <c r="B72" s="39"/>
      <c r="C72" s="33" t="s">
        <v>16</v>
      </c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16.5" customHeight="1">
      <c r="B73" s="39"/>
      <c r="C73" s="40"/>
      <c r="D73" s="40"/>
      <c r="E73" s="172" t="str">
        <f>E7</f>
        <v>Malešická, 1. a 2. etapa, 2. etapa Za Vackovem - Habrová</v>
      </c>
      <c r="F73" s="33"/>
      <c r="G73" s="33"/>
      <c r="H73" s="33"/>
      <c r="I73" s="144"/>
      <c r="J73" s="40"/>
      <c r="K73" s="40"/>
      <c r="L73" s="44"/>
    </row>
    <row r="74" s="1" customFormat="1" ht="12" customHeight="1">
      <c r="B74" s="39"/>
      <c r="C74" s="33" t="s">
        <v>168</v>
      </c>
      <c r="D74" s="40"/>
      <c r="E74" s="40"/>
      <c r="F74" s="40"/>
      <c r="G74" s="40"/>
      <c r="H74" s="40"/>
      <c r="I74" s="144"/>
      <c r="J74" s="40"/>
      <c r="K74" s="40"/>
      <c r="L74" s="44"/>
    </row>
    <row r="75" s="1" customFormat="1" ht="16.5" customHeight="1">
      <c r="B75" s="39"/>
      <c r="C75" s="40"/>
      <c r="D75" s="40"/>
      <c r="E75" s="65" t="str">
        <f>E9</f>
        <v>SO 406 - Ochránění metalického kabelu NET4GAS</v>
      </c>
      <c r="F75" s="40"/>
      <c r="G75" s="40"/>
      <c r="H75" s="40"/>
      <c r="I75" s="144"/>
      <c r="J75" s="40"/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2" customHeight="1">
      <c r="B77" s="39"/>
      <c r="C77" s="33" t="s">
        <v>21</v>
      </c>
      <c r="D77" s="40"/>
      <c r="E77" s="40"/>
      <c r="F77" s="28" t="str">
        <f>F12</f>
        <v>Praha 3</v>
      </c>
      <c r="G77" s="40"/>
      <c r="H77" s="40"/>
      <c r="I77" s="146" t="s">
        <v>23</v>
      </c>
      <c r="J77" s="68" t="str">
        <f>IF(J12="","",J12)</f>
        <v>25. 10. 2018</v>
      </c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3.65" customHeight="1">
      <c r="B79" s="39"/>
      <c r="C79" s="33" t="s">
        <v>25</v>
      </c>
      <c r="D79" s="40"/>
      <c r="E79" s="40"/>
      <c r="F79" s="28" t="str">
        <f>E15</f>
        <v>Technická správa komunikací hl. m. Prahy</v>
      </c>
      <c r="G79" s="40"/>
      <c r="H79" s="40"/>
      <c r="I79" s="146" t="s">
        <v>33</v>
      </c>
      <c r="J79" s="37" t="str">
        <f>E21</f>
        <v>NOVÁK &amp; PARTNER, s.r.o.</v>
      </c>
      <c r="K79" s="40"/>
      <c r="L79" s="44"/>
    </row>
    <row r="80" s="1" customFormat="1" ht="13.65" customHeight="1">
      <c r="B80" s="39"/>
      <c r="C80" s="33" t="s">
        <v>31</v>
      </c>
      <c r="D80" s="40"/>
      <c r="E80" s="40"/>
      <c r="F80" s="28" t="str">
        <f>IF(E18="","",E18)</f>
        <v>Vyplň údaj</v>
      </c>
      <c r="G80" s="40"/>
      <c r="H80" s="40"/>
      <c r="I80" s="146" t="s">
        <v>38</v>
      </c>
      <c r="J80" s="37" t="str">
        <f>E24</f>
        <v xml:space="preserve"> </v>
      </c>
      <c r="K80" s="40"/>
      <c r="L80" s="44"/>
    </row>
    <row r="81" s="1" customFormat="1" ht="10.32" customHeight="1">
      <c r="B81" s="39"/>
      <c r="C81" s="40"/>
      <c r="D81" s="40"/>
      <c r="E81" s="40"/>
      <c r="F81" s="40"/>
      <c r="G81" s="40"/>
      <c r="H81" s="40"/>
      <c r="I81" s="144"/>
      <c r="J81" s="40"/>
      <c r="K81" s="40"/>
      <c r="L81" s="44"/>
    </row>
    <row r="82" s="10" customFormat="1" ht="29.28" customHeight="1">
      <c r="B82" s="191"/>
      <c r="C82" s="192" t="s">
        <v>180</v>
      </c>
      <c r="D82" s="193" t="s">
        <v>61</v>
      </c>
      <c r="E82" s="193" t="s">
        <v>57</v>
      </c>
      <c r="F82" s="193" t="s">
        <v>58</v>
      </c>
      <c r="G82" s="193" t="s">
        <v>181</v>
      </c>
      <c r="H82" s="193" t="s">
        <v>182</v>
      </c>
      <c r="I82" s="194" t="s">
        <v>183</v>
      </c>
      <c r="J82" s="193" t="s">
        <v>172</v>
      </c>
      <c r="K82" s="195" t="s">
        <v>184</v>
      </c>
      <c r="L82" s="196"/>
      <c r="M82" s="88" t="s">
        <v>19</v>
      </c>
      <c r="N82" s="89" t="s">
        <v>46</v>
      </c>
      <c r="O82" s="89" t="s">
        <v>185</v>
      </c>
      <c r="P82" s="89" t="s">
        <v>186</v>
      </c>
      <c r="Q82" s="89" t="s">
        <v>187</v>
      </c>
      <c r="R82" s="89" t="s">
        <v>188</v>
      </c>
      <c r="S82" s="89" t="s">
        <v>189</v>
      </c>
      <c r="T82" s="90" t="s">
        <v>190</v>
      </c>
    </row>
    <row r="83" s="1" customFormat="1" ht="22.8" customHeight="1">
      <c r="B83" s="39"/>
      <c r="C83" s="95" t="s">
        <v>191</v>
      </c>
      <c r="D83" s="40"/>
      <c r="E83" s="40"/>
      <c r="F83" s="40"/>
      <c r="G83" s="40"/>
      <c r="H83" s="40"/>
      <c r="I83" s="144"/>
      <c r="J83" s="197">
        <f>BK83</f>
        <v>0</v>
      </c>
      <c r="K83" s="40"/>
      <c r="L83" s="44"/>
      <c r="M83" s="91"/>
      <c r="N83" s="92"/>
      <c r="O83" s="92"/>
      <c r="P83" s="198">
        <f>P84</f>
        <v>0</v>
      </c>
      <c r="Q83" s="92"/>
      <c r="R83" s="198">
        <f>R84</f>
        <v>0.59104000000000001</v>
      </c>
      <c r="S83" s="92"/>
      <c r="T83" s="199">
        <f>T84</f>
        <v>0</v>
      </c>
      <c r="AT83" s="18" t="s">
        <v>75</v>
      </c>
      <c r="AU83" s="18" t="s">
        <v>173</v>
      </c>
      <c r="BK83" s="200">
        <f>BK84</f>
        <v>0</v>
      </c>
    </row>
    <row r="84" s="11" customFormat="1" ht="25.92" customHeight="1">
      <c r="B84" s="201"/>
      <c r="C84" s="202"/>
      <c r="D84" s="203" t="s">
        <v>75</v>
      </c>
      <c r="E84" s="204" t="s">
        <v>497</v>
      </c>
      <c r="F84" s="204" t="s">
        <v>2709</v>
      </c>
      <c r="G84" s="202"/>
      <c r="H84" s="202"/>
      <c r="I84" s="205"/>
      <c r="J84" s="206">
        <f>BK84</f>
        <v>0</v>
      </c>
      <c r="K84" s="202"/>
      <c r="L84" s="207"/>
      <c r="M84" s="208"/>
      <c r="N84" s="209"/>
      <c r="O84" s="209"/>
      <c r="P84" s="210">
        <f>P85+P96+P128</f>
        <v>0</v>
      </c>
      <c r="Q84" s="209"/>
      <c r="R84" s="210">
        <f>R85+R96+R128</f>
        <v>0.59104000000000001</v>
      </c>
      <c r="S84" s="209"/>
      <c r="T84" s="211">
        <f>T85+T96+T128</f>
        <v>0</v>
      </c>
      <c r="AR84" s="212" t="s">
        <v>84</v>
      </c>
      <c r="AT84" s="213" t="s">
        <v>75</v>
      </c>
      <c r="AU84" s="213" t="s">
        <v>76</v>
      </c>
      <c r="AY84" s="212" t="s">
        <v>195</v>
      </c>
      <c r="BK84" s="214">
        <f>BK85+BK96+BK128</f>
        <v>0</v>
      </c>
    </row>
    <row r="85" s="11" customFormat="1" ht="22.8" customHeight="1">
      <c r="B85" s="201"/>
      <c r="C85" s="202"/>
      <c r="D85" s="203" t="s">
        <v>75</v>
      </c>
      <c r="E85" s="215" t="s">
        <v>2762</v>
      </c>
      <c r="F85" s="215" t="s">
        <v>2763</v>
      </c>
      <c r="G85" s="202"/>
      <c r="H85" s="202"/>
      <c r="I85" s="205"/>
      <c r="J85" s="216">
        <f>BK85</f>
        <v>0</v>
      </c>
      <c r="K85" s="202"/>
      <c r="L85" s="207"/>
      <c r="M85" s="208"/>
      <c r="N85" s="209"/>
      <c r="O85" s="209"/>
      <c r="P85" s="210">
        <f>SUM(P86:P95)</f>
        <v>0</v>
      </c>
      <c r="Q85" s="209"/>
      <c r="R85" s="210">
        <f>SUM(R86:R95)</f>
        <v>0.025000000000000001</v>
      </c>
      <c r="S85" s="209"/>
      <c r="T85" s="211">
        <f>SUM(T86:T95)</f>
        <v>0</v>
      </c>
      <c r="AR85" s="212" t="s">
        <v>84</v>
      </c>
      <c r="AT85" s="213" t="s">
        <v>75</v>
      </c>
      <c r="AU85" s="213" t="s">
        <v>84</v>
      </c>
      <c r="AY85" s="212" t="s">
        <v>195</v>
      </c>
      <c r="BK85" s="214">
        <f>SUM(BK86:BK95)</f>
        <v>0</v>
      </c>
    </row>
    <row r="86" s="1" customFormat="1" ht="16.5" customHeight="1">
      <c r="B86" s="39"/>
      <c r="C86" s="217" t="s">
        <v>84</v>
      </c>
      <c r="D86" s="217" t="s">
        <v>198</v>
      </c>
      <c r="E86" s="218" t="s">
        <v>3097</v>
      </c>
      <c r="F86" s="219" t="s">
        <v>3098</v>
      </c>
      <c r="G86" s="220" t="s">
        <v>3089</v>
      </c>
      <c r="H86" s="221">
        <v>136</v>
      </c>
      <c r="I86" s="222"/>
      <c r="J86" s="223">
        <f>ROUND(I86*H86,2)</f>
        <v>0</v>
      </c>
      <c r="K86" s="219" t="s">
        <v>19</v>
      </c>
      <c r="L86" s="44"/>
      <c r="M86" s="224" t="s">
        <v>19</v>
      </c>
      <c r="N86" s="225" t="s">
        <v>47</v>
      </c>
      <c r="O86" s="80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AR86" s="18" t="s">
        <v>213</v>
      </c>
      <c r="AT86" s="18" t="s">
        <v>198</v>
      </c>
      <c r="AU86" s="18" t="s">
        <v>86</v>
      </c>
      <c r="AY86" s="18" t="s">
        <v>195</v>
      </c>
      <c r="BE86" s="228">
        <f>IF(N86="základní",J86,0)</f>
        <v>0</v>
      </c>
      <c r="BF86" s="228">
        <f>IF(N86="snížená",J86,0)</f>
        <v>0</v>
      </c>
      <c r="BG86" s="228">
        <f>IF(N86="zákl. přenesená",J86,0)</f>
        <v>0</v>
      </c>
      <c r="BH86" s="228">
        <f>IF(N86="sníž. přenesená",J86,0)</f>
        <v>0</v>
      </c>
      <c r="BI86" s="228">
        <f>IF(N86="nulová",J86,0)</f>
        <v>0</v>
      </c>
      <c r="BJ86" s="18" t="s">
        <v>84</v>
      </c>
      <c r="BK86" s="228">
        <f>ROUND(I86*H86,2)</f>
        <v>0</v>
      </c>
      <c r="BL86" s="18" t="s">
        <v>213</v>
      </c>
      <c r="BM86" s="18" t="s">
        <v>3484</v>
      </c>
    </row>
    <row r="87" s="1" customFormat="1">
      <c r="B87" s="39"/>
      <c r="C87" s="40"/>
      <c r="D87" s="229" t="s">
        <v>204</v>
      </c>
      <c r="E87" s="40"/>
      <c r="F87" s="230" t="s">
        <v>3098</v>
      </c>
      <c r="G87" s="40"/>
      <c r="H87" s="40"/>
      <c r="I87" s="144"/>
      <c r="J87" s="40"/>
      <c r="K87" s="40"/>
      <c r="L87" s="44"/>
      <c r="M87" s="231"/>
      <c r="N87" s="80"/>
      <c r="O87" s="80"/>
      <c r="P87" s="80"/>
      <c r="Q87" s="80"/>
      <c r="R87" s="80"/>
      <c r="S87" s="80"/>
      <c r="T87" s="81"/>
      <c r="AT87" s="18" t="s">
        <v>204</v>
      </c>
      <c r="AU87" s="18" t="s">
        <v>86</v>
      </c>
    </row>
    <row r="88" s="14" customFormat="1">
      <c r="B88" s="257"/>
      <c r="C88" s="258"/>
      <c r="D88" s="229" t="s">
        <v>285</v>
      </c>
      <c r="E88" s="259" t="s">
        <v>19</v>
      </c>
      <c r="F88" s="260" t="s">
        <v>3485</v>
      </c>
      <c r="G88" s="258"/>
      <c r="H88" s="259" t="s">
        <v>19</v>
      </c>
      <c r="I88" s="261"/>
      <c r="J88" s="258"/>
      <c r="K88" s="258"/>
      <c r="L88" s="262"/>
      <c r="M88" s="263"/>
      <c r="N88" s="264"/>
      <c r="O88" s="264"/>
      <c r="P88" s="264"/>
      <c r="Q88" s="264"/>
      <c r="R88" s="264"/>
      <c r="S88" s="264"/>
      <c r="T88" s="265"/>
      <c r="AT88" s="266" t="s">
        <v>285</v>
      </c>
      <c r="AU88" s="266" t="s">
        <v>86</v>
      </c>
      <c r="AV88" s="14" t="s">
        <v>84</v>
      </c>
      <c r="AW88" s="14" t="s">
        <v>37</v>
      </c>
      <c r="AX88" s="14" t="s">
        <v>76</v>
      </c>
      <c r="AY88" s="266" t="s">
        <v>195</v>
      </c>
    </row>
    <row r="89" s="12" customFormat="1">
      <c r="B89" s="235"/>
      <c r="C89" s="236"/>
      <c r="D89" s="229" t="s">
        <v>285</v>
      </c>
      <c r="E89" s="237" t="s">
        <v>19</v>
      </c>
      <c r="F89" s="238" t="s">
        <v>3486</v>
      </c>
      <c r="G89" s="236"/>
      <c r="H89" s="239">
        <v>136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AT89" s="245" t="s">
        <v>285</v>
      </c>
      <c r="AU89" s="245" t="s">
        <v>86</v>
      </c>
      <c r="AV89" s="12" t="s">
        <v>86</v>
      </c>
      <c r="AW89" s="12" t="s">
        <v>37</v>
      </c>
      <c r="AX89" s="12" t="s">
        <v>76</v>
      </c>
      <c r="AY89" s="245" t="s">
        <v>195</v>
      </c>
    </row>
    <row r="90" s="13" customFormat="1">
      <c r="B90" s="246"/>
      <c r="C90" s="247"/>
      <c r="D90" s="229" t="s">
        <v>285</v>
      </c>
      <c r="E90" s="248" t="s">
        <v>19</v>
      </c>
      <c r="F90" s="249" t="s">
        <v>294</v>
      </c>
      <c r="G90" s="247"/>
      <c r="H90" s="250">
        <v>136</v>
      </c>
      <c r="I90" s="251"/>
      <c r="J90" s="247"/>
      <c r="K90" s="247"/>
      <c r="L90" s="252"/>
      <c r="M90" s="253"/>
      <c r="N90" s="254"/>
      <c r="O90" s="254"/>
      <c r="P90" s="254"/>
      <c r="Q90" s="254"/>
      <c r="R90" s="254"/>
      <c r="S90" s="254"/>
      <c r="T90" s="255"/>
      <c r="AT90" s="256" t="s">
        <v>285</v>
      </c>
      <c r="AU90" s="256" t="s">
        <v>86</v>
      </c>
      <c r="AV90" s="13" t="s">
        <v>213</v>
      </c>
      <c r="AW90" s="13" t="s">
        <v>37</v>
      </c>
      <c r="AX90" s="13" t="s">
        <v>84</v>
      </c>
      <c r="AY90" s="256" t="s">
        <v>195</v>
      </c>
    </row>
    <row r="91" s="14" customFormat="1">
      <c r="B91" s="257"/>
      <c r="C91" s="258"/>
      <c r="D91" s="229" t="s">
        <v>285</v>
      </c>
      <c r="E91" s="259" t="s">
        <v>19</v>
      </c>
      <c r="F91" s="260" t="s">
        <v>3487</v>
      </c>
      <c r="G91" s="258"/>
      <c r="H91" s="259" t="s">
        <v>19</v>
      </c>
      <c r="I91" s="261"/>
      <c r="J91" s="258"/>
      <c r="K91" s="258"/>
      <c r="L91" s="262"/>
      <c r="M91" s="263"/>
      <c r="N91" s="264"/>
      <c r="O91" s="264"/>
      <c r="P91" s="264"/>
      <c r="Q91" s="264"/>
      <c r="R91" s="264"/>
      <c r="S91" s="264"/>
      <c r="T91" s="265"/>
      <c r="AT91" s="266" t="s">
        <v>285</v>
      </c>
      <c r="AU91" s="266" t="s">
        <v>86</v>
      </c>
      <c r="AV91" s="14" t="s">
        <v>84</v>
      </c>
      <c r="AW91" s="14" t="s">
        <v>37</v>
      </c>
      <c r="AX91" s="14" t="s">
        <v>76</v>
      </c>
      <c r="AY91" s="266" t="s">
        <v>195</v>
      </c>
    </row>
    <row r="92" s="1" customFormat="1" ht="16.5" customHeight="1">
      <c r="B92" s="39"/>
      <c r="C92" s="217" t="s">
        <v>86</v>
      </c>
      <c r="D92" s="217" t="s">
        <v>198</v>
      </c>
      <c r="E92" s="218" t="s">
        <v>3103</v>
      </c>
      <c r="F92" s="219" t="s">
        <v>3488</v>
      </c>
      <c r="G92" s="220" t="s">
        <v>223</v>
      </c>
      <c r="H92" s="221">
        <v>1</v>
      </c>
      <c r="I92" s="222"/>
      <c r="J92" s="223">
        <f>ROUND(I92*H92,2)</f>
        <v>0</v>
      </c>
      <c r="K92" s="219" t="s">
        <v>19</v>
      </c>
      <c r="L92" s="44"/>
      <c r="M92" s="224" t="s">
        <v>19</v>
      </c>
      <c r="N92" s="225" t="s">
        <v>47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8" t="s">
        <v>213</v>
      </c>
      <c r="AT92" s="18" t="s">
        <v>198</v>
      </c>
      <c r="AU92" s="18" t="s">
        <v>86</v>
      </c>
      <c r="AY92" s="18" t="s">
        <v>195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84</v>
      </c>
      <c r="BK92" s="228">
        <f>ROUND(I92*H92,2)</f>
        <v>0</v>
      </c>
      <c r="BL92" s="18" t="s">
        <v>213</v>
      </c>
      <c r="BM92" s="18" t="s">
        <v>3489</v>
      </c>
    </row>
    <row r="93" s="1" customFormat="1">
      <c r="B93" s="39"/>
      <c r="C93" s="40"/>
      <c r="D93" s="229" t="s">
        <v>204</v>
      </c>
      <c r="E93" s="40"/>
      <c r="F93" s="230" t="s">
        <v>3488</v>
      </c>
      <c r="G93" s="40"/>
      <c r="H93" s="40"/>
      <c r="I93" s="144"/>
      <c r="J93" s="40"/>
      <c r="K93" s="40"/>
      <c r="L93" s="44"/>
      <c r="M93" s="231"/>
      <c r="N93" s="80"/>
      <c r="O93" s="80"/>
      <c r="P93" s="80"/>
      <c r="Q93" s="80"/>
      <c r="R93" s="80"/>
      <c r="S93" s="80"/>
      <c r="T93" s="81"/>
      <c r="AT93" s="18" t="s">
        <v>204</v>
      </c>
      <c r="AU93" s="18" t="s">
        <v>86</v>
      </c>
    </row>
    <row r="94" s="1" customFormat="1" ht="16.5" customHeight="1">
      <c r="B94" s="39"/>
      <c r="C94" s="270" t="s">
        <v>121</v>
      </c>
      <c r="D94" s="270" t="s">
        <v>497</v>
      </c>
      <c r="E94" s="271" t="s">
        <v>3108</v>
      </c>
      <c r="F94" s="272" t="s">
        <v>3109</v>
      </c>
      <c r="G94" s="273" t="s">
        <v>223</v>
      </c>
      <c r="H94" s="274">
        <v>1</v>
      </c>
      <c r="I94" s="275"/>
      <c r="J94" s="276">
        <f>ROUND(I94*H94,2)</f>
        <v>0</v>
      </c>
      <c r="K94" s="272" t="s">
        <v>19</v>
      </c>
      <c r="L94" s="277"/>
      <c r="M94" s="278" t="s">
        <v>19</v>
      </c>
      <c r="N94" s="279" t="s">
        <v>47</v>
      </c>
      <c r="O94" s="80"/>
      <c r="P94" s="226">
        <f>O94*H94</f>
        <v>0</v>
      </c>
      <c r="Q94" s="226">
        <v>0.025000000000000001</v>
      </c>
      <c r="R94" s="226">
        <f>Q94*H94</f>
        <v>0.025000000000000001</v>
      </c>
      <c r="S94" s="226">
        <v>0</v>
      </c>
      <c r="T94" s="227">
        <f>S94*H94</f>
        <v>0</v>
      </c>
      <c r="AR94" s="18" t="s">
        <v>229</v>
      </c>
      <c r="AT94" s="18" t="s">
        <v>497</v>
      </c>
      <c r="AU94" s="18" t="s">
        <v>86</v>
      </c>
      <c r="AY94" s="18" t="s">
        <v>195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84</v>
      </c>
      <c r="BK94" s="228">
        <f>ROUND(I94*H94,2)</f>
        <v>0</v>
      </c>
      <c r="BL94" s="18" t="s">
        <v>213</v>
      </c>
      <c r="BM94" s="18" t="s">
        <v>3490</v>
      </c>
    </row>
    <row r="95" s="1" customFormat="1">
      <c r="B95" s="39"/>
      <c r="C95" s="40"/>
      <c r="D95" s="229" t="s">
        <v>204</v>
      </c>
      <c r="E95" s="40"/>
      <c r="F95" s="230" t="s">
        <v>3109</v>
      </c>
      <c r="G95" s="40"/>
      <c r="H95" s="40"/>
      <c r="I95" s="144"/>
      <c r="J95" s="40"/>
      <c r="K95" s="40"/>
      <c r="L95" s="44"/>
      <c r="M95" s="231"/>
      <c r="N95" s="80"/>
      <c r="O95" s="80"/>
      <c r="P95" s="80"/>
      <c r="Q95" s="80"/>
      <c r="R95" s="80"/>
      <c r="S95" s="80"/>
      <c r="T95" s="81"/>
      <c r="AT95" s="18" t="s">
        <v>204</v>
      </c>
      <c r="AU95" s="18" t="s">
        <v>86</v>
      </c>
    </row>
    <row r="96" s="11" customFormat="1" ht="22.8" customHeight="1">
      <c r="B96" s="201"/>
      <c r="C96" s="202"/>
      <c r="D96" s="203" t="s">
        <v>75</v>
      </c>
      <c r="E96" s="215" t="s">
        <v>2771</v>
      </c>
      <c r="F96" s="215" t="s">
        <v>2772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SUM(P97:P127)</f>
        <v>0</v>
      </c>
      <c r="Q96" s="209"/>
      <c r="R96" s="210">
        <f>SUM(R97:R127)</f>
        <v>0.56603999999999999</v>
      </c>
      <c r="S96" s="209"/>
      <c r="T96" s="211">
        <f>SUM(T97:T127)</f>
        <v>0</v>
      </c>
      <c r="AR96" s="212" t="s">
        <v>84</v>
      </c>
      <c r="AT96" s="213" t="s">
        <v>75</v>
      </c>
      <c r="AU96" s="213" t="s">
        <v>84</v>
      </c>
      <c r="AY96" s="212" t="s">
        <v>195</v>
      </c>
      <c r="BK96" s="214">
        <f>SUM(BK97:BK127)</f>
        <v>0</v>
      </c>
    </row>
    <row r="97" s="1" customFormat="1" ht="16.5" customHeight="1">
      <c r="B97" s="39"/>
      <c r="C97" s="217" t="s">
        <v>213</v>
      </c>
      <c r="D97" s="217" t="s">
        <v>198</v>
      </c>
      <c r="E97" s="218" t="s">
        <v>3111</v>
      </c>
      <c r="F97" s="219" t="s">
        <v>3112</v>
      </c>
      <c r="G97" s="220" t="s">
        <v>223</v>
      </c>
      <c r="H97" s="221">
        <v>2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213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213</v>
      </c>
      <c r="BM97" s="18" t="s">
        <v>3491</v>
      </c>
    </row>
    <row r="98" s="1" customFormat="1">
      <c r="B98" s="39"/>
      <c r="C98" s="40"/>
      <c r="D98" s="229" t="s">
        <v>204</v>
      </c>
      <c r="E98" s="40"/>
      <c r="F98" s="230" t="s">
        <v>3112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2" customFormat="1">
      <c r="B99" s="235"/>
      <c r="C99" s="236"/>
      <c r="D99" s="229" t="s">
        <v>285</v>
      </c>
      <c r="E99" s="237" t="s">
        <v>19</v>
      </c>
      <c r="F99" s="238" t="s">
        <v>86</v>
      </c>
      <c r="G99" s="236"/>
      <c r="H99" s="239">
        <v>2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285</v>
      </c>
      <c r="AU99" s="245" t="s">
        <v>86</v>
      </c>
      <c r="AV99" s="12" t="s">
        <v>86</v>
      </c>
      <c r="AW99" s="12" t="s">
        <v>37</v>
      </c>
      <c r="AX99" s="12" t="s">
        <v>76</v>
      </c>
      <c r="AY99" s="245" t="s">
        <v>195</v>
      </c>
    </row>
    <row r="100" s="13" customFormat="1">
      <c r="B100" s="246"/>
      <c r="C100" s="247"/>
      <c r="D100" s="229" t="s">
        <v>285</v>
      </c>
      <c r="E100" s="248" t="s">
        <v>19</v>
      </c>
      <c r="F100" s="249" t="s">
        <v>294</v>
      </c>
      <c r="G100" s="247"/>
      <c r="H100" s="250">
        <v>2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285</v>
      </c>
      <c r="AU100" s="256" t="s">
        <v>86</v>
      </c>
      <c r="AV100" s="13" t="s">
        <v>213</v>
      </c>
      <c r="AW100" s="13" t="s">
        <v>37</v>
      </c>
      <c r="AX100" s="13" t="s">
        <v>84</v>
      </c>
      <c r="AY100" s="256" t="s">
        <v>195</v>
      </c>
    </row>
    <row r="101" s="1" customFormat="1" ht="16.5" customHeight="1">
      <c r="B101" s="39"/>
      <c r="C101" s="217" t="s">
        <v>194</v>
      </c>
      <c r="D101" s="217" t="s">
        <v>198</v>
      </c>
      <c r="E101" s="218" t="s">
        <v>3120</v>
      </c>
      <c r="F101" s="219" t="s">
        <v>3121</v>
      </c>
      <c r="G101" s="220" t="s">
        <v>312</v>
      </c>
      <c r="H101" s="221">
        <v>4</v>
      </c>
      <c r="I101" s="222"/>
      <c r="J101" s="223">
        <f>ROUND(I101*H101,2)</f>
        <v>0</v>
      </c>
      <c r="K101" s="219" t="s">
        <v>19</v>
      </c>
      <c r="L101" s="44"/>
      <c r="M101" s="224" t="s">
        <v>19</v>
      </c>
      <c r="N101" s="225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213</v>
      </c>
      <c r="AT101" s="18" t="s">
        <v>198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213</v>
      </c>
      <c r="BM101" s="18" t="s">
        <v>3492</v>
      </c>
    </row>
    <row r="102" s="1" customFormat="1">
      <c r="B102" s="39"/>
      <c r="C102" s="40"/>
      <c r="D102" s="229" t="s">
        <v>204</v>
      </c>
      <c r="E102" s="40"/>
      <c r="F102" s="230" t="s">
        <v>3121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2" customFormat="1">
      <c r="B103" s="235"/>
      <c r="C103" s="236"/>
      <c r="D103" s="229" t="s">
        <v>285</v>
      </c>
      <c r="E103" s="237" t="s">
        <v>19</v>
      </c>
      <c r="F103" s="238" t="s">
        <v>213</v>
      </c>
      <c r="G103" s="236"/>
      <c r="H103" s="239">
        <v>4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285</v>
      </c>
      <c r="AU103" s="245" t="s">
        <v>86</v>
      </c>
      <c r="AV103" s="12" t="s">
        <v>86</v>
      </c>
      <c r="AW103" s="12" t="s">
        <v>37</v>
      </c>
      <c r="AX103" s="12" t="s">
        <v>76</v>
      </c>
      <c r="AY103" s="245" t="s">
        <v>195</v>
      </c>
    </row>
    <row r="104" s="13" customFormat="1">
      <c r="B104" s="246"/>
      <c r="C104" s="247"/>
      <c r="D104" s="229" t="s">
        <v>285</v>
      </c>
      <c r="E104" s="248" t="s">
        <v>19</v>
      </c>
      <c r="F104" s="249" t="s">
        <v>294</v>
      </c>
      <c r="G104" s="247"/>
      <c r="H104" s="250">
        <v>4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285</v>
      </c>
      <c r="AU104" s="256" t="s">
        <v>86</v>
      </c>
      <c r="AV104" s="13" t="s">
        <v>213</v>
      </c>
      <c r="AW104" s="13" t="s">
        <v>37</v>
      </c>
      <c r="AX104" s="13" t="s">
        <v>84</v>
      </c>
      <c r="AY104" s="256" t="s">
        <v>195</v>
      </c>
    </row>
    <row r="105" s="1" customFormat="1" ht="16.5" customHeight="1">
      <c r="B105" s="39"/>
      <c r="C105" s="217" t="s">
        <v>220</v>
      </c>
      <c r="D105" s="217" t="s">
        <v>198</v>
      </c>
      <c r="E105" s="218" t="s">
        <v>3124</v>
      </c>
      <c r="F105" s="219" t="s">
        <v>3125</v>
      </c>
      <c r="G105" s="220" t="s">
        <v>312</v>
      </c>
      <c r="H105" s="221">
        <v>4</v>
      </c>
      <c r="I105" s="222"/>
      <c r="J105" s="223">
        <f>ROUND(I105*H105,2)</f>
        <v>0</v>
      </c>
      <c r="K105" s="219" t="s">
        <v>19</v>
      </c>
      <c r="L105" s="44"/>
      <c r="M105" s="224" t="s">
        <v>19</v>
      </c>
      <c r="N105" s="225" t="s">
        <v>47</v>
      </c>
      <c r="O105" s="80"/>
      <c r="P105" s="226">
        <f>O105*H105</f>
        <v>0</v>
      </c>
      <c r="Q105" s="226">
        <v>9.0000000000000006E-05</v>
      </c>
      <c r="R105" s="226">
        <f>Q105*H105</f>
        <v>0.00036000000000000002</v>
      </c>
      <c r="S105" s="226">
        <v>0</v>
      </c>
      <c r="T105" s="227">
        <f>S105*H105</f>
        <v>0</v>
      </c>
      <c r="AR105" s="18" t="s">
        <v>213</v>
      </c>
      <c r="AT105" s="18" t="s">
        <v>198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213</v>
      </c>
      <c r="BM105" s="18" t="s">
        <v>3493</v>
      </c>
    </row>
    <row r="106" s="1" customFormat="1">
      <c r="B106" s="39"/>
      <c r="C106" s="40"/>
      <c r="D106" s="229" t="s">
        <v>204</v>
      </c>
      <c r="E106" s="40"/>
      <c r="F106" s="230" t="s">
        <v>3125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2" customFormat="1">
      <c r="B107" s="235"/>
      <c r="C107" s="236"/>
      <c r="D107" s="229" t="s">
        <v>285</v>
      </c>
      <c r="E107" s="237" t="s">
        <v>19</v>
      </c>
      <c r="F107" s="238" t="s">
        <v>213</v>
      </c>
      <c r="G107" s="236"/>
      <c r="H107" s="239">
        <v>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285</v>
      </c>
      <c r="AU107" s="245" t="s">
        <v>86</v>
      </c>
      <c r="AV107" s="12" t="s">
        <v>86</v>
      </c>
      <c r="AW107" s="12" t="s">
        <v>37</v>
      </c>
      <c r="AX107" s="12" t="s">
        <v>76</v>
      </c>
      <c r="AY107" s="245" t="s">
        <v>195</v>
      </c>
    </row>
    <row r="108" s="13" customFormat="1">
      <c r="B108" s="246"/>
      <c r="C108" s="247"/>
      <c r="D108" s="229" t="s">
        <v>285</v>
      </c>
      <c r="E108" s="248" t="s">
        <v>19</v>
      </c>
      <c r="F108" s="249" t="s">
        <v>294</v>
      </c>
      <c r="G108" s="247"/>
      <c r="H108" s="250">
        <v>4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285</v>
      </c>
      <c r="AU108" s="256" t="s">
        <v>86</v>
      </c>
      <c r="AV108" s="13" t="s">
        <v>213</v>
      </c>
      <c r="AW108" s="13" t="s">
        <v>37</v>
      </c>
      <c r="AX108" s="13" t="s">
        <v>84</v>
      </c>
      <c r="AY108" s="256" t="s">
        <v>195</v>
      </c>
    </row>
    <row r="109" s="1" customFormat="1" ht="16.5" customHeight="1">
      <c r="B109" s="39"/>
      <c r="C109" s="270" t="s">
        <v>225</v>
      </c>
      <c r="D109" s="270" t="s">
        <v>497</v>
      </c>
      <c r="E109" s="271" t="s">
        <v>3129</v>
      </c>
      <c r="F109" s="272" t="s">
        <v>3130</v>
      </c>
      <c r="G109" s="273" t="s">
        <v>312</v>
      </c>
      <c r="H109" s="274">
        <v>4</v>
      </c>
      <c r="I109" s="275"/>
      <c r="J109" s="276">
        <f>ROUND(I109*H109,2)</f>
        <v>0</v>
      </c>
      <c r="K109" s="272" t="s">
        <v>19</v>
      </c>
      <c r="L109" s="277"/>
      <c r="M109" s="278" t="s">
        <v>19</v>
      </c>
      <c r="N109" s="279" t="s">
        <v>47</v>
      </c>
      <c r="O109" s="80"/>
      <c r="P109" s="226">
        <f>O109*H109</f>
        <v>0</v>
      </c>
      <c r="Q109" s="226">
        <v>2.0000000000000002E-05</v>
      </c>
      <c r="R109" s="226">
        <f>Q109*H109</f>
        <v>8.0000000000000007E-05</v>
      </c>
      <c r="S109" s="226">
        <v>0</v>
      </c>
      <c r="T109" s="227">
        <f>S109*H109</f>
        <v>0</v>
      </c>
      <c r="AR109" s="18" t="s">
        <v>229</v>
      </c>
      <c r="AT109" s="18" t="s">
        <v>497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213</v>
      </c>
      <c r="BM109" s="18" t="s">
        <v>3494</v>
      </c>
    </row>
    <row r="110" s="1" customFormat="1">
      <c r="B110" s="39"/>
      <c r="C110" s="40"/>
      <c r="D110" s="229" t="s">
        <v>204</v>
      </c>
      <c r="E110" s="40"/>
      <c r="F110" s="230" t="s">
        <v>3130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4" customFormat="1">
      <c r="B111" s="257"/>
      <c r="C111" s="258"/>
      <c r="D111" s="229" t="s">
        <v>285</v>
      </c>
      <c r="E111" s="259" t="s">
        <v>19</v>
      </c>
      <c r="F111" s="260" t="s">
        <v>3495</v>
      </c>
      <c r="G111" s="258"/>
      <c r="H111" s="259" t="s">
        <v>19</v>
      </c>
      <c r="I111" s="261"/>
      <c r="J111" s="258"/>
      <c r="K111" s="258"/>
      <c r="L111" s="262"/>
      <c r="M111" s="263"/>
      <c r="N111" s="264"/>
      <c r="O111" s="264"/>
      <c r="P111" s="264"/>
      <c r="Q111" s="264"/>
      <c r="R111" s="264"/>
      <c r="S111" s="264"/>
      <c r="T111" s="265"/>
      <c r="AT111" s="266" t="s">
        <v>285</v>
      </c>
      <c r="AU111" s="266" t="s">
        <v>86</v>
      </c>
      <c r="AV111" s="14" t="s">
        <v>84</v>
      </c>
      <c r="AW111" s="14" t="s">
        <v>37</v>
      </c>
      <c r="AX111" s="14" t="s">
        <v>76</v>
      </c>
      <c r="AY111" s="266" t="s">
        <v>195</v>
      </c>
    </row>
    <row r="112" s="12" customFormat="1">
      <c r="B112" s="235"/>
      <c r="C112" s="236"/>
      <c r="D112" s="229" t="s">
        <v>285</v>
      </c>
      <c r="E112" s="237" t="s">
        <v>19</v>
      </c>
      <c r="F112" s="238" t="s">
        <v>213</v>
      </c>
      <c r="G112" s="236"/>
      <c r="H112" s="239">
        <v>4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AT112" s="245" t="s">
        <v>285</v>
      </c>
      <c r="AU112" s="245" t="s">
        <v>86</v>
      </c>
      <c r="AV112" s="12" t="s">
        <v>86</v>
      </c>
      <c r="AW112" s="12" t="s">
        <v>37</v>
      </c>
      <c r="AX112" s="12" t="s">
        <v>76</v>
      </c>
      <c r="AY112" s="245" t="s">
        <v>195</v>
      </c>
    </row>
    <row r="113" s="13" customFormat="1">
      <c r="B113" s="246"/>
      <c r="C113" s="247"/>
      <c r="D113" s="229" t="s">
        <v>285</v>
      </c>
      <c r="E113" s="248" t="s">
        <v>19</v>
      </c>
      <c r="F113" s="249" t="s">
        <v>294</v>
      </c>
      <c r="G113" s="247"/>
      <c r="H113" s="250">
        <v>4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AT113" s="256" t="s">
        <v>285</v>
      </c>
      <c r="AU113" s="256" t="s">
        <v>86</v>
      </c>
      <c r="AV113" s="13" t="s">
        <v>213</v>
      </c>
      <c r="AW113" s="13" t="s">
        <v>37</v>
      </c>
      <c r="AX113" s="13" t="s">
        <v>84</v>
      </c>
      <c r="AY113" s="256" t="s">
        <v>195</v>
      </c>
    </row>
    <row r="114" s="1" customFormat="1" ht="16.5" customHeight="1">
      <c r="B114" s="39"/>
      <c r="C114" s="217" t="s">
        <v>229</v>
      </c>
      <c r="D114" s="217" t="s">
        <v>198</v>
      </c>
      <c r="E114" s="218" t="s">
        <v>3148</v>
      </c>
      <c r="F114" s="219" t="s">
        <v>3149</v>
      </c>
      <c r="G114" s="220" t="s">
        <v>312</v>
      </c>
      <c r="H114" s="221">
        <v>4</v>
      </c>
      <c r="I114" s="222"/>
      <c r="J114" s="223">
        <f>ROUND(I114*H114,2)</f>
        <v>0</v>
      </c>
      <c r="K114" s="219" t="s">
        <v>19</v>
      </c>
      <c r="L114" s="44"/>
      <c r="M114" s="224" t="s">
        <v>19</v>
      </c>
      <c r="N114" s="225" t="s">
        <v>47</v>
      </c>
      <c r="O114" s="80"/>
      <c r="P114" s="226">
        <f>O114*H114</f>
        <v>0</v>
      </c>
      <c r="Q114" s="226">
        <v>0.042999999999999997</v>
      </c>
      <c r="R114" s="226">
        <f>Q114*H114</f>
        <v>0.17199999999999999</v>
      </c>
      <c r="S114" s="226">
        <v>0</v>
      </c>
      <c r="T114" s="227">
        <f>S114*H114</f>
        <v>0</v>
      </c>
      <c r="AR114" s="18" t="s">
        <v>213</v>
      </c>
      <c r="AT114" s="18" t="s">
        <v>198</v>
      </c>
      <c r="AU114" s="18" t="s">
        <v>86</v>
      </c>
      <c r="AY114" s="18" t="s">
        <v>195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84</v>
      </c>
      <c r="BK114" s="228">
        <f>ROUND(I114*H114,2)</f>
        <v>0</v>
      </c>
      <c r="BL114" s="18" t="s">
        <v>213</v>
      </c>
      <c r="BM114" s="18" t="s">
        <v>3496</v>
      </c>
    </row>
    <row r="115" s="1" customFormat="1">
      <c r="B115" s="39"/>
      <c r="C115" s="40"/>
      <c r="D115" s="229" t="s">
        <v>204</v>
      </c>
      <c r="E115" s="40"/>
      <c r="F115" s="230" t="s">
        <v>3149</v>
      </c>
      <c r="G115" s="40"/>
      <c r="H115" s="40"/>
      <c r="I115" s="144"/>
      <c r="J115" s="40"/>
      <c r="K115" s="40"/>
      <c r="L115" s="44"/>
      <c r="M115" s="231"/>
      <c r="N115" s="80"/>
      <c r="O115" s="80"/>
      <c r="P115" s="80"/>
      <c r="Q115" s="80"/>
      <c r="R115" s="80"/>
      <c r="S115" s="80"/>
      <c r="T115" s="81"/>
      <c r="AT115" s="18" t="s">
        <v>204</v>
      </c>
      <c r="AU115" s="18" t="s">
        <v>86</v>
      </c>
    </row>
    <row r="116" s="12" customFormat="1">
      <c r="B116" s="235"/>
      <c r="C116" s="236"/>
      <c r="D116" s="229" t="s">
        <v>285</v>
      </c>
      <c r="E116" s="237" t="s">
        <v>19</v>
      </c>
      <c r="F116" s="238" t="s">
        <v>213</v>
      </c>
      <c r="G116" s="236"/>
      <c r="H116" s="239">
        <v>4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285</v>
      </c>
      <c r="AU116" s="245" t="s">
        <v>86</v>
      </c>
      <c r="AV116" s="12" t="s">
        <v>86</v>
      </c>
      <c r="AW116" s="12" t="s">
        <v>37</v>
      </c>
      <c r="AX116" s="12" t="s">
        <v>76</v>
      </c>
      <c r="AY116" s="245" t="s">
        <v>195</v>
      </c>
    </row>
    <row r="117" s="13" customFormat="1">
      <c r="B117" s="246"/>
      <c r="C117" s="247"/>
      <c r="D117" s="229" t="s">
        <v>285</v>
      </c>
      <c r="E117" s="248" t="s">
        <v>19</v>
      </c>
      <c r="F117" s="249" t="s">
        <v>294</v>
      </c>
      <c r="G117" s="247"/>
      <c r="H117" s="250">
        <v>4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AT117" s="256" t="s">
        <v>285</v>
      </c>
      <c r="AU117" s="256" t="s">
        <v>86</v>
      </c>
      <c r="AV117" s="13" t="s">
        <v>213</v>
      </c>
      <c r="AW117" s="13" t="s">
        <v>37</v>
      </c>
      <c r="AX117" s="13" t="s">
        <v>84</v>
      </c>
      <c r="AY117" s="256" t="s">
        <v>195</v>
      </c>
    </row>
    <row r="118" s="1" customFormat="1" ht="16.5" customHeight="1">
      <c r="B118" s="39"/>
      <c r="C118" s="270" t="s">
        <v>235</v>
      </c>
      <c r="D118" s="270" t="s">
        <v>497</v>
      </c>
      <c r="E118" s="271" t="s">
        <v>3497</v>
      </c>
      <c r="F118" s="272" t="s">
        <v>3498</v>
      </c>
      <c r="G118" s="273" t="s">
        <v>223</v>
      </c>
      <c r="H118" s="274">
        <v>16</v>
      </c>
      <c r="I118" s="275"/>
      <c r="J118" s="276">
        <f>ROUND(I118*H118,2)</f>
        <v>0</v>
      </c>
      <c r="K118" s="272" t="s">
        <v>19</v>
      </c>
      <c r="L118" s="277"/>
      <c r="M118" s="278" t="s">
        <v>19</v>
      </c>
      <c r="N118" s="279" t="s">
        <v>47</v>
      </c>
      <c r="O118" s="80"/>
      <c r="P118" s="226">
        <f>O118*H118</f>
        <v>0</v>
      </c>
      <c r="Q118" s="226">
        <v>0.0095999999999999992</v>
      </c>
      <c r="R118" s="226">
        <f>Q118*H118</f>
        <v>0.15359999999999999</v>
      </c>
      <c r="S118" s="226">
        <v>0</v>
      </c>
      <c r="T118" s="227">
        <f>S118*H118</f>
        <v>0</v>
      </c>
      <c r="AR118" s="18" t="s">
        <v>229</v>
      </c>
      <c r="AT118" s="18" t="s">
        <v>497</v>
      </c>
      <c r="AU118" s="18" t="s">
        <v>86</v>
      </c>
      <c r="AY118" s="18" t="s">
        <v>195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84</v>
      </c>
      <c r="BK118" s="228">
        <f>ROUND(I118*H118,2)</f>
        <v>0</v>
      </c>
      <c r="BL118" s="18" t="s">
        <v>213</v>
      </c>
      <c r="BM118" s="18" t="s">
        <v>3499</v>
      </c>
    </row>
    <row r="119" s="1" customFormat="1">
      <c r="B119" s="39"/>
      <c r="C119" s="40"/>
      <c r="D119" s="229" t="s">
        <v>204</v>
      </c>
      <c r="E119" s="40"/>
      <c r="F119" s="230" t="s">
        <v>3498</v>
      </c>
      <c r="G119" s="40"/>
      <c r="H119" s="40"/>
      <c r="I119" s="144"/>
      <c r="J119" s="40"/>
      <c r="K119" s="40"/>
      <c r="L119" s="44"/>
      <c r="M119" s="231"/>
      <c r="N119" s="80"/>
      <c r="O119" s="80"/>
      <c r="P119" s="80"/>
      <c r="Q119" s="80"/>
      <c r="R119" s="80"/>
      <c r="S119" s="80"/>
      <c r="T119" s="81"/>
      <c r="AT119" s="18" t="s">
        <v>204</v>
      </c>
      <c r="AU119" s="18" t="s">
        <v>86</v>
      </c>
    </row>
    <row r="120" s="12" customFormat="1">
      <c r="B120" s="235"/>
      <c r="C120" s="236"/>
      <c r="D120" s="229" t="s">
        <v>285</v>
      </c>
      <c r="E120" s="237" t="s">
        <v>19</v>
      </c>
      <c r="F120" s="238" t="s">
        <v>3156</v>
      </c>
      <c r="G120" s="236"/>
      <c r="H120" s="239">
        <v>16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285</v>
      </c>
      <c r="AU120" s="245" t="s">
        <v>86</v>
      </c>
      <c r="AV120" s="12" t="s">
        <v>86</v>
      </c>
      <c r="AW120" s="12" t="s">
        <v>37</v>
      </c>
      <c r="AX120" s="12" t="s">
        <v>76</v>
      </c>
      <c r="AY120" s="245" t="s">
        <v>195</v>
      </c>
    </row>
    <row r="121" s="13" customFormat="1">
      <c r="B121" s="246"/>
      <c r="C121" s="247"/>
      <c r="D121" s="229" t="s">
        <v>285</v>
      </c>
      <c r="E121" s="248" t="s">
        <v>19</v>
      </c>
      <c r="F121" s="249" t="s">
        <v>294</v>
      </c>
      <c r="G121" s="247"/>
      <c r="H121" s="250">
        <v>16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AT121" s="256" t="s">
        <v>285</v>
      </c>
      <c r="AU121" s="256" t="s">
        <v>86</v>
      </c>
      <c r="AV121" s="13" t="s">
        <v>213</v>
      </c>
      <c r="AW121" s="13" t="s">
        <v>37</v>
      </c>
      <c r="AX121" s="13" t="s">
        <v>84</v>
      </c>
      <c r="AY121" s="256" t="s">
        <v>195</v>
      </c>
    </row>
    <row r="122" s="1" customFormat="1" ht="16.5" customHeight="1">
      <c r="B122" s="39"/>
      <c r="C122" s="270" t="s">
        <v>239</v>
      </c>
      <c r="D122" s="270" t="s">
        <v>497</v>
      </c>
      <c r="E122" s="271" t="s">
        <v>3500</v>
      </c>
      <c r="F122" s="272" t="s">
        <v>3501</v>
      </c>
      <c r="G122" s="273" t="s">
        <v>223</v>
      </c>
      <c r="H122" s="274">
        <v>4</v>
      </c>
      <c r="I122" s="275"/>
      <c r="J122" s="276">
        <f>ROUND(I122*H122,2)</f>
        <v>0</v>
      </c>
      <c r="K122" s="272" t="s">
        <v>19</v>
      </c>
      <c r="L122" s="277"/>
      <c r="M122" s="278" t="s">
        <v>19</v>
      </c>
      <c r="N122" s="279" t="s">
        <v>47</v>
      </c>
      <c r="O122" s="80"/>
      <c r="P122" s="226">
        <f>O122*H122</f>
        <v>0</v>
      </c>
      <c r="Q122" s="226">
        <v>0.059999999999999998</v>
      </c>
      <c r="R122" s="226">
        <f>Q122*H122</f>
        <v>0.23999999999999999</v>
      </c>
      <c r="S122" s="226">
        <v>0</v>
      </c>
      <c r="T122" s="227">
        <f>S122*H122</f>
        <v>0</v>
      </c>
      <c r="AR122" s="18" t="s">
        <v>229</v>
      </c>
      <c r="AT122" s="18" t="s">
        <v>497</v>
      </c>
      <c r="AU122" s="18" t="s">
        <v>86</v>
      </c>
      <c r="AY122" s="18" t="s">
        <v>195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84</v>
      </c>
      <c r="BK122" s="228">
        <f>ROUND(I122*H122,2)</f>
        <v>0</v>
      </c>
      <c r="BL122" s="18" t="s">
        <v>213</v>
      </c>
      <c r="BM122" s="18" t="s">
        <v>3502</v>
      </c>
    </row>
    <row r="123" s="1" customFormat="1">
      <c r="B123" s="39"/>
      <c r="C123" s="40"/>
      <c r="D123" s="229" t="s">
        <v>204</v>
      </c>
      <c r="E123" s="40"/>
      <c r="F123" s="230" t="s">
        <v>3501</v>
      </c>
      <c r="G123" s="40"/>
      <c r="H123" s="40"/>
      <c r="I123" s="144"/>
      <c r="J123" s="40"/>
      <c r="K123" s="40"/>
      <c r="L123" s="44"/>
      <c r="M123" s="231"/>
      <c r="N123" s="80"/>
      <c r="O123" s="80"/>
      <c r="P123" s="80"/>
      <c r="Q123" s="80"/>
      <c r="R123" s="80"/>
      <c r="S123" s="80"/>
      <c r="T123" s="81"/>
      <c r="AT123" s="18" t="s">
        <v>204</v>
      </c>
      <c r="AU123" s="18" t="s">
        <v>86</v>
      </c>
    </row>
    <row r="124" s="1" customFormat="1" ht="16.5" customHeight="1">
      <c r="B124" s="39"/>
      <c r="C124" s="217" t="s">
        <v>243</v>
      </c>
      <c r="D124" s="217" t="s">
        <v>198</v>
      </c>
      <c r="E124" s="218" t="s">
        <v>3164</v>
      </c>
      <c r="F124" s="219" t="s">
        <v>3165</v>
      </c>
      <c r="G124" s="220" t="s">
        <v>312</v>
      </c>
      <c r="H124" s="221">
        <v>4</v>
      </c>
      <c r="I124" s="222"/>
      <c r="J124" s="223">
        <f>ROUND(I124*H124,2)</f>
        <v>0</v>
      </c>
      <c r="K124" s="219" t="s">
        <v>19</v>
      </c>
      <c r="L124" s="44"/>
      <c r="M124" s="224" t="s">
        <v>19</v>
      </c>
      <c r="N124" s="225" t="s">
        <v>47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213</v>
      </c>
      <c r="AT124" s="18" t="s">
        <v>198</v>
      </c>
      <c r="AU124" s="18" t="s">
        <v>86</v>
      </c>
      <c r="AY124" s="18" t="s">
        <v>195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84</v>
      </c>
      <c r="BK124" s="228">
        <f>ROUND(I124*H124,2)</f>
        <v>0</v>
      </c>
      <c r="BL124" s="18" t="s">
        <v>213</v>
      </c>
      <c r="BM124" s="18" t="s">
        <v>3503</v>
      </c>
    </row>
    <row r="125" s="1" customFormat="1">
      <c r="B125" s="39"/>
      <c r="C125" s="40"/>
      <c r="D125" s="229" t="s">
        <v>204</v>
      </c>
      <c r="E125" s="40"/>
      <c r="F125" s="230" t="s">
        <v>3165</v>
      </c>
      <c r="G125" s="40"/>
      <c r="H125" s="40"/>
      <c r="I125" s="144"/>
      <c r="J125" s="40"/>
      <c r="K125" s="40"/>
      <c r="L125" s="44"/>
      <c r="M125" s="231"/>
      <c r="N125" s="80"/>
      <c r="O125" s="80"/>
      <c r="P125" s="80"/>
      <c r="Q125" s="80"/>
      <c r="R125" s="80"/>
      <c r="S125" s="80"/>
      <c r="T125" s="81"/>
      <c r="AT125" s="18" t="s">
        <v>204</v>
      </c>
      <c r="AU125" s="18" t="s">
        <v>86</v>
      </c>
    </row>
    <row r="126" s="12" customFormat="1">
      <c r="B126" s="235"/>
      <c r="C126" s="236"/>
      <c r="D126" s="229" t="s">
        <v>285</v>
      </c>
      <c r="E126" s="237" t="s">
        <v>19</v>
      </c>
      <c r="F126" s="238" t="s">
        <v>213</v>
      </c>
      <c r="G126" s="236"/>
      <c r="H126" s="239">
        <v>4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285</v>
      </c>
      <c r="AU126" s="245" t="s">
        <v>86</v>
      </c>
      <c r="AV126" s="12" t="s">
        <v>86</v>
      </c>
      <c r="AW126" s="12" t="s">
        <v>37</v>
      </c>
      <c r="AX126" s="12" t="s">
        <v>76</v>
      </c>
      <c r="AY126" s="245" t="s">
        <v>195</v>
      </c>
    </row>
    <row r="127" s="13" customFormat="1">
      <c r="B127" s="246"/>
      <c r="C127" s="247"/>
      <c r="D127" s="229" t="s">
        <v>285</v>
      </c>
      <c r="E127" s="248" t="s">
        <v>19</v>
      </c>
      <c r="F127" s="249" t="s">
        <v>294</v>
      </c>
      <c r="G127" s="247"/>
      <c r="H127" s="250">
        <v>4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AT127" s="256" t="s">
        <v>285</v>
      </c>
      <c r="AU127" s="256" t="s">
        <v>86</v>
      </c>
      <c r="AV127" s="13" t="s">
        <v>213</v>
      </c>
      <c r="AW127" s="13" t="s">
        <v>37</v>
      </c>
      <c r="AX127" s="13" t="s">
        <v>84</v>
      </c>
      <c r="AY127" s="256" t="s">
        <v>195</v>
      </c>
    </row>
    <row r="128" s="11" customFormat="1" ht="22.8" customHeight="1">
      <c r="B128" s="201"/>
      <c r="C128" s="202"/>
      <c r="D128" s="203" t="s">
        <v>75</v>
      </c>
      <c r="E128" s="215" t="s">
        <v>196</v>
      </c>
      <c r="F128" s="215" t="s">
        <v>197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SUM(P129:P132)</f>
        <v>0</v>
      </c>
      <c r="Q128" s="209"/>
      <c r="R128" s="210">
        <f>SUM(R129:R132)</f>
        <v>0</v>
      </c>
      <c r="S128" s="209"/>
      <c r="T128" s="211">
        <f>SUM(T129:T132)</f>
        <v>0</v>
      </c>
      <c r="AR128" s="212" t="s">
        <v>84</v>
      </c>
      <c r="AT128" s="213" t="s">
        <v>75</v>
      </c>
      <c r="AU128" s="213" t="s">
        <v>84</v>
      </c>
      <c r="AY128" s="212" t="s">
        <v>195</v>
      </c>
      <c r="BK128" s="214">
        <f>SUM(BK129:BK132)</f>
        <v>0</v>
      </c>
    </row>
    <row r="129" s="1" customFormat="1" ht="16.5" customHeight="1">
      <c r="B129" s="39"/>
      <c r="C129" s="217" t="s">
        <v>249</v>
      </c>
      <c r="D129" s="217" t="s">
        <v>198</v>
      </c>
      <c r="E129" s="218" t="s">
        <v>3504</v>
      </c>
      <c r="F129" s="219" t="s">
        <v>3177</v>
      </c>
      <c r="G129" s="220" t="s">
        <v>3178</v>
      </c>
      <c r="H129" s="221">
        <v>1</v>
      </c>
      <c r="I129" s="222"/>
      <c r="J129" s="223">
        <f>ROUND(I129*H129,2)</f>
        <v>0</v>
      </c>
      <c r="K129" s="219" t="s">
        <v>19</v>
      </c>
      <c r="L129" s="44"/>
      <c r="M129" s="224" t="s">
        <v>19</v>
      </c>
      <c r="N129" s="225" t="s">
        <v>47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213</v>
      </c>
      <c r="AT129" s="18" t="s">
        <v>198</v>
      </c>
      <c r="AU129" s="18" t="s">
        <v>86</v>
      </c>
      <c r="AY129" s="18" t="s">
        <v>195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84</v>
      </c>
      <c r="BK129" s="228">
        <f>ROUND(I129*H129,2)</f>
        <v>0</v>
      </c>
      <c r="BL129" s="18" t="s">
        <v>213</v>
      </c>
      <c r="BM129" s="18" t="s">
        <v>3505</v>
      </c>
    </row>
    <row r="130" s="1" customFormat="1">
      <c r="B130" s="39"/>
      <c r="C130" s="40"/>
      <c r="D130" s="229" t="s">
        <v>204</v>
      </c>
      <c r="E130" s="40"/>
      <c r="F130" s="230" t="s">
        <v>3177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204</v>
      </c>
      <c r="AU130" s="18" t="s">
        <v>86</v>
      </c>
    </row>
    <row r="131" s="1" customFormat="1" ht="16.5" customHeight="1">
      <c r="B131" s="39"/>
      <c r="C131" s="217" t="s">
        <v>253</v>
      </c>
      <c r="D131" s="217" t="s">
        <v>198</v>
      </c>
      <c r="E131" s="218" t="s">
        <v>3506</v>
      </c>
      <c r="F131" s="219" t="s">
        <v>3182</v>
      </c>
      <c r="G131" s="220" t="s">
        <v>3178</v>
      </c>
      <c r="H131" s="221">
        <v>1</v>
      </c>
      <c r="I131" s="222"/>
      <c r="J131" s="223">
        <f>ROUND(I131*H131,2)</f>
        <v>0</v>
      </c>
      <c r="K131" s="219" t="s">
        <v>19</v>
      </c>
      <c r="L131" s="44"/>
      <c r="M131" s="224" t="s">
        <v>19</v>
      </c>
      <c r="N131" s="225" t="s">
        <v>47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213</v>
      </c>
      <c r="AT131" s="18" t="s">
        <v>198</v>
      </c>
      <c r="AU131" s="18" t="s">
        <v>86</v>
      </c>
      <c r="AY131" s="18" t="s">
        <v>195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84</v>
      </c>
      <c r="BK131" s="228">
        <f>ROUND(I131*H131,2)</f>
        <v>0</v>
      </c>
      <c r="BL131" s="18" t="s">
        <v>213</v>
      </c>
      <c r="BM131" s="18" t="s">
        <v>3507</v>
      </c>
    </row>
    <row r="132" s="1" customFormat="1">
      <c r="B132" s="39"/>
      <c r="C132" s="40"/>
      <c r="D132" s="229" t="s">
        <v>204</v>
      </c>
      <c r="E132" s="40"/>
      <c r="F132" s="230" t="s">
        <v>3182</v>
      </c>
      <c r="G132" s="40"/>
      <c r="H132" s="40"/>
      <c r="I132" s="144"/>
      <c r="J132" s="40"/>
      <c r="K132" s="40"/>
      <c r="L132" s="44"/>
      <c r="M132" s="232"/>
      <c r="N132" s="233"/>
      <c r="O132" s="233"/>
      <c r="P132" s="233"/>
      <c r="Q132" s="233"/>
      <c r="R132" s="233"/>
      <c r="S132" s="233"/>
      <c r="T132" s="234"/>
      <c r="AT132" s="18" t="s">
        <v>204</v>
      </c>
      <c r="AU132" s="18" t="s">
        <v>86</v>
      </c>
    </row>
    <row r="133" s="1" customFormat="1" ht="6.96" customHeight="1">
      <c r="B133" s="58"/>
      <c r="C133" s="59"/>
      <c r="D133" s="59"/>
      <c r="E133" s="59"/>
      <c r="F133" s="59"/>
      <c r="G133" s="59"/>
      <c r="H133" s="59"/>
      <c r="I133" s="168"/>
      <c r="J133" s="59"/>
      <c r="K133" s="59"/>
      <c r="L133" s="44"/>
    </row>
  </sheetData>
  <sheetProtection sheet="1" autoFilter="0" formatColumns="0" formatRows="0" objects="1" scenarios="1" spinCount="100000" saltValue="jIvWJ+tlwBhUxcaQ2C6gIvAtq4GOLoCR79qgaWM3+lhQtIrVpUjLj8tppQ5fRSodxtRabyjsvdf/DJZhNoVrJQ==" hashValue="ZXs/wIqf15PCnrRInWpa28VnvICLVxRbDXZEq6jiZ4tAgUxZXlyhsOg329uRHNexWx6TzcmgUdoUza5Z3ZBpdA==" algorithmName="SHA-512" password="CC35"/>
  <autoFilter ref="C82:K13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163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3508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ROUND(J87,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ROUND((SUM(BE87:BE168)),  2)</f>
        <v>0</v>
      </c>
      <c r="I33" s="157">
        <v>0.20999999999999999</v>
      </c>
      <c r="J33" s="156">
        <f>ROUND(((SUM(BE87:BE168))*I33),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ROUND((SUM(BF87:BF168)),  2)</f>
        <v>0</v>
      </c>
      <c r="I34" s="157">
        <v>0.14999999999999999</v>
      </c>
      <c r="J34" s="156">
        <f>ROUND(((SUM(BF87:BF168))*I34),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ROUND((SUM(BG87:BG168)),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ROUND((SUM(BH87:BH168)),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ROUND((SUM(BI87:BI168)),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502 - Úprava šachty teplovodu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J87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J88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J89</f>
        <v>0</v>
      </c>
      <c r="K61" s="122"/>
      <c r="L61" s="190"/>
    </row>
    <row r="62" s="9" customFormat="1" ht="19.92" customHeight="1">
      <c r="B62" s="185"/>
      <c r="C62" s="122"/>
      <c r="D62" s="186" t="s">
        <v>419</v>
      </c>
      <c r="E62" s="187"/>
      <c r="F62" s="187"/>
      <c r="G62" s="187"/>
      <c r="H62" s="187"/>
      <c r="I62" s="188"/>
      <c r="J62" s="189">
        <f>J98</f>
        <v>0</v>
      </c>
      <c r="K62" s="122"/>
      <c r="L62" s="190"/>
    </row>
    <row r="63" s="9" customFormat="1" ht="19.92" customHeight="1">
      <c r="B63" s="185"/>
      <c r="C63" s="122"/>
      <c r="D63" s="186" t="s">
        <v>275</v>
      </c>
      <c r="E63" s="187"/>
      <c r="F63" s="187"/>
      <c r="G63" s="187"/>
      <c r="H63" s="187"/>
      <c r="I63" s="188"/>
      <c r="J63" s="189">
        <f>J111</f>
        <v>0</v>
      </c>
      <c r="K63" s="122"/>
      <c r="L63" s="190"/>
    </row>
    <row r="64" s="9" customFormat="1" ht="19.92" customHeight="1">
      <c r="B64" s="185"/>
      <c r="C64" s="122"/>
      <c r="D64" s="186" t="s">
        <v>276</v>
      </c>
      <c r="E64" s="187"/>
      <c r="F64" s="187"/>
      <c r="G64" s="187"/>
      <c r="H64" s="187"/>
      <c r="I64" s="188"/>
      <c r="J64" s="189">
        <f>J133</f>
        <v>0</v>
      </c>
      <c r="K64" s="122"/>
      <c r="L64" s="190"/>
    </row>
    <row r="65" s="9" customFormat="1" ht="19.92" customHeight="1">
      <c r="B65" s="185"/>
      <c r="C65" s="122"/>
      <c r="D65" s="186" t="s">
        <v>422</v>
      </c>
      <c r="E65" s="187"/>
      <c r="F65" s="187"/>
      <c r="G65" s="187"/>
      <c r="H65" s="187"/>
      <c r="I65" s="188"/>
      <c r="J65" s="189">
        <f>J150</f>
        <v>0</v>
      </c>
      <c r="K65" s="122"/>
      <c r="L65" s="190"/>
    </row>
    <row r="66" s="8" customFormat="1" ht="24.96" customHeight="1">
      <c r="B66" s="178"/>
      <c r="C66" s="179"/>
      <c r="D66" s="180" t="s">
        <v>423</v>
      </c>
      <c r="E66" s="181"/>
      <c r="F66" s="181"/>
      <c r="G66" s="181"/>
      <c r="H66" s="181"/>
      <c r="I66" s="182"/>
      <c r="J66" s="183">
        <f>J153</f>
        <v>0</v>
      </c>
      <c r="K66" s="179"/>
      <c r="L66" s="184"/>
    </row>
    <row r="67" s="9" customFormat="1" ht="19.92" customHeight="1">
      <c r="B67" s="185"/>
      <c r="C67" s="122"/>
      <c r="D67" s="186" t="s">
        <v>1140</v>
      </c>
      <c r="E67" s="187"/>
      <c r="F67" s="187"/>
      <c r="G67" s="187"/>
      <c r="H67" s="187"/>
      <c r="I67" s="188"/>
      <c r="J67" s="189">
        <f>J154</f>
        <v>0</v>
      </c>
      <c r="K67" s="122"/>
      <c r="L67" s="190"/>
    </row>
    <row r="68" s="1" customFormat="1" ht="21.84" customHeight="1">
      <c r="B68" s="39"/>
      <c r="C68" s="40"/>
      <c r="D68" s="40"/>
      <c r="E68" s="40"/>
      <c r="F68" s="40"/>
      <c r="G68" s="40"/>
      <c r="H68" s="40"/>
      <c r="I68" s="144"/>
      <c r="J68" s="40"/>
      <c r="K68" s="40"/>
      <c r="L68" s="44"/>
    </row>
    <row r="69" s="1" customFormat="1" ht="6.96" customHeight="1">
      <c r="B69" s="58"/>
      <c r="C69" s="59"/>
      <c r="D69" s="59"/>
      <c r="E69" s="59"/>
      <c r="F69" s="59"/>
      <c r="G69" s="59"/>
      <c r="H69" s="59"/>
      <c r="I69" s="168"/>
      <c r="J69" s="59"/>
      <c r="K69" s="59"/>
      <c r="L69" s="44"/>
    </row>
    <row r="73" s="1" customFormat="1" ht="6.96" customHeight="1">
      <c r="B73" s="60"/>
      <c r="C73" s="61"/>
      <c r="D73" s="61"/>
      <c r="E73" s="61"/>
      <c r="F73" s="61"/>
      <c r="G73" s="61"/>
      <c r="H73" s="61"/>
      <c r="I73" s="171"/>
      <c r="J73" s="61"/>
      <c r="K73" s="61"/>
      <c r="L73" s="44"/>
    </row>
    <row r="74" s="1" customFormat="1" ht="24.96" customHeight="1">
      <c r="B74" s="39"/>
      <c r="C74" s="24" t="s">
        <v>179</v>
      </c>
      <c r="D74" s="40"/>
      <c r="E74" s="40"/>
      <c r="F74" s="40"/>
      <c r="G74" s="40"/>
      <c r="H74" s="40"/>
      <c r="I74" s="144"/>
      <c r="J74" s="40"/>
      <c r="K74" s="40"/>
      <c r="L74" s="44"/>
    </row>
    <row r="75" s="1" customFormat="1" ht="6.96" customHeight="1">
      <c r="B75" s="39"/>
      <c r="C75" s="40"/>
      <c r="D75" s="40"/>
      <c r="E75" s="40"/>
      <c r="F75" s="40"/>
      <c r="G75" s="40"/>
      <c r="H75" s="40"/>
      <c r="I75" s="144"/>
      <c r="J75" s="40"/>
      <c r="K75" s="40"/>
      <c r="L75" s="44"/>
    </row>
    <row r="76" s="1" customFormat="1" ht="12" customHeight="1">
      <c r="B76" s="39"/>
      <c r="C76" s="33" t="s">
        <v>16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6.5" customHeight="1">
      <c r="B77" s="39"/>
      <c r="C77" s="40"/>
      <c r="D77" s="40"/>
      <c r="E77" s="172" t="str">
        <f>E7</f>
        <v>Malešická, 1. a 2. etapa, 2. etapa Za Vackovem - Habrová</v>
      </c>
      <c r="F77" s="33"/>
      <c r="G77" s="33"/>
      <c r="H77" s="33"/>
      <c r="I77" s="144"/>
      <c r="J77" s="40"/>
      <c r="K77" s="40"/>
      <c r="L77" s="44"/>
    </row>
    <row r="78" s="1" customFormat="1" ht="12" customHeight="1">
      <c r="B78" s="39"/>
      <c r="C78" s="33" t="s">
        <v>168</v>
      </c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6.5" customHeight="1">
      <c r="B79" s="39"/>
      <c r="C79" s="40"/>
      <c r="D79" s="40"/>
      <c r="E79" s="65" t="str">
        <f>E9</f>
        <v>SO 502 - Úprava šachty teplovodu</v>
      </c>
      <c r="F79" s="40"/>
      <c r="G79" s="40"/>
      <c r="H79" s="40"/>
      <c r="I79" s="144"/>
      <c r="J79" s="40"/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2" customHeight="1">
      <c r="B81" s="39"/>
      <c r="C81" s="33" t="s">
        <v>21</v>
      </c>
      <c r="D81" s="40"/>
      <c r="E81" s="40"/>
      <c r="F81" s="28" t="str">
        <f>F12</f>
        <v>Praha 3</v>
      </c>
      <c r="G81" s="40"/>
      <c r="H81" s="40"/>
      <c r="I81" s="146" t="s">
        <v>23</v>
      </c>
      <c r="J81" s="68" t="str">
        <f>IF(J12="","",J12)</f>
        <v>25. 10. 2018</v>
      </c>
      <c r="K81" s="40"/>
      <c r="L81" s="44"/>
    </row>
    <row r="82" s="1" customFormat="1" ht="6.96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="1" customFormat="1" ht="13.65" customHeight="1">
      <c r="B83" s="39"/>
      <c r="C83" s="33" t="s">
        <v>25</v>
      </c>
      <c r="D83" s="40"/>
      <c r="E83" s="40"/>
      <c r="F83" s="28" t="str">
        <f>E15</f>
        <v>Technická správa komunikací hl. m. Prahy</v>
      </c>
      <c r="G83" s="40"/>
      <c r="H83" s="40"/>
      <c r="I83" s="146" t="s">
        <v>33</v>
      </c>
      <c r="J83" s="37" t="str">
        <f>E21</f>
        <v>NOVÁK &amp; PARTNER, s.r.o.</v>
      </c>
      <c r="K83" s="40"/>
      <c r="L83" s="44"/>
    </row>
    <row r="84" s="1" customFormat="1" ht="13.65" customHeight="1">
      <c r="B84" s="39"/>
      <c r="C84" s="33" t="s">
        <v>31</v>
      </c>
      <c r="D84" s="40"/>
      <c r="E84" s="40"/>
      <c r="F84" s="28" t="str">
        <f>IF(E18="","",E18)</f>
        <v>Vyplň údaj</v>
      </c>
      <c r="G84" s="40"/>
      <c r="H84" s="40"/>
      <c r="I84" s="146" t="s">
        <v>38</v>
      </c>
      <c r="J84" s="37" t="str">
        <f>E24</f>
        <v xml:space="preserve"> </v>
      </c>
      <c r="K84" s="40"/>
      <c r="L84" s="44"/>
    </row>
    <row r="85" s="1" customFormat="1" ht="10.32" customHeight="1">
      <c r="B85" s="39"/>
      <c r="C85" s="40"/>
      <c r="D85" s="40"/>
      <c r="E85" s="40"/>
      <c r="F85" s="40"/>
      <c r="G85" s="40"/>
      <c r="H85" s="40"/>
      <c r="I85" s="144"/>
      <c r="J85" s="40"/>
      <c r="K85" s="40"/>
      <c r="L85" s="44"/>
    </row>
    <row r="86" s="10" customFormat="1" ht="29.28" customHeight="1">
      <c r="B86" s="191"/>
      <c r="C86" s="192" t="s">
        <v>180</v>
      </c>
      <c r="D86" s="193" t="s">
        <v>61</v>
      </c>
      <c r="E86" s="193" t="s">
        <v>57</v>
      </c>
      <c r="F86" s="193" t="s">
        <v>58</v>
      </c>
      <c r="G86" s="193" t="s">
        <v>181</v>
      </c>
      <c r="H86" s="193" t="s">
        <v>182</v>
      </c>
      <c r="I86" s="194" t="s">
        <v>183</v>
      </c>
      <c r="J86" s="193" t="s">
        <v>172</v>
      </c>
      <c r="K86" s="195" t="s">
        <v>184</v>
      </c>
      <c r="L86" s="196"/>
      <c r="M86" s="88" t="s">
        <v>19</v>
      </c>
      <c r="N86" s="89" t="s">
        <v>46</v>
      </c>
      <c r="O86" s="89" t="s">
        <v>185</v>
      </c>
      <c r="P86" s="89" t="s">
        <v>186</v>
      </c>
      <c r="Q86" s="89" t="s">
        <v>187</v>
      </c>
      <c r="R86" s="89" t="s">
        <v>188</v>
      </c>
      <c r="S86" s="89" t="s">
        <v>189</v>
      </c>
      <c r="T86" s="90" t="s">
        <v>190</v>
      </c>
    </row>
    <row r="87" s="1" customFormat="1" ht="22.8" customHeight="1">
      <c r="B87" s="39"/>
      <c r="C87" s="95" t="s">
        <v>191</v>
      </c>
      <c r="D87" s="40"/>
      <c r="E87" s="40"/>
      <c r="F87" s="40"/>
      <c r="G87" s="40"/>
      <c r="H87" s="40"/>
      <c r="I87" s="144"/>
      <c r="J87" s="197">
        <f>BK87</f>
        <v>0</v>
      </c>
      <c r="K87" s="40"/>
      <c r="L87" s="44"/>
      <c r="M87" s="91"/>
      <c r="N87" s="92"/>
      <c r="O87" s="92"/>
      <c r="P87" s="198">
        <f>P88+P153</f>
        <v>0</v>
      </c>
      <c r="Q87" s="92"/>
      <c r="R87" s="198">
        <f>R88+R153</f>
        <v>3.1140841399999997</v>
      </c>
      <c r="S87" s="92"/>
      <c r="T87" s="199">
        <f>T88+T153</f>
        <v>1.0267200000000001</v>
      </c>
      <c r="AT87" s="18" t="s">
        <v>75</v>
      </c>
      <c r="AU87" s="18" t="s">
        <v>173</v>
      </c>
      <c r="BK87" s="200">
        <f>BK88+BK153</f>
        <v>0</v>
      </c>
    </row>
    <row r="88" s="11" customFormat="1" ht="25.92" customHeight="1">
      <c r="B88" s="201"/>
      <c r="C88" s="202"/>
      <c r="D88" s="203" t="s">
        <v>75</v>
      </c>
      <c r="E88" s="204" t="s">
        <v>277</v>
      </c>
      <c r="F88" s="204" t="s">
        <v>278</v>
      </c>
      <c r="G88" s="202"/>
      <c r="H88" s="202"/>
      <c r="I88" s="205"/>
      <c r="J88" s="206">
        <f>BK88</f>
        <v>0</v>
      </c>
      <c r="K88" s="202"/>
      <c r="L88" s="207"/>
      <c r="M88" s="208"/>
      <c r="N88" s="209"/>
      <c r="O88" s="209"/>
      <c r="P88" s="210">
        <f>P89+P98+P111+P133+P150</f>
        <v>0</v>
      </c>
      <c r="Q88" s="209"/>
      <c r="R88" s="210">
        <f>R89+R98+R111+R133+R150</f>
        <v>3.0588050999999998</v>
      </c>
      <c r="S88" s="209"/>
      <c r="T88" s="211">
        <f>T89+T98+T111+T133+T150</f>
        <v>1.0267200000000001</v>
      </c>
      <c r="AR88" s="212" t="s">
        <v>84</v>
      </c>
      <c r="AT88" s="213" t="s">
        <v>75</v>
      </c>
      <c r="AU88" s="213" t="s">
        <v>76</v>
      </c>
      <c r="AY88" s="212" t="s">
        <v>195</v>
      </c>
      <c r="BK88" s="214">
        <f>BK89+BK98+BK111+BK133+BK150</f>
        <v>0</v>
      </c>
    </row>
    <row r="89" s="11" customFormat="1" ht="22.8" customHeight="1">
      <c r="B89" s="201"/>
      <c r="C89" s="202"/>
      <c r="D89" s="203" t="s">
        <v>75</v>
      </c>
      <c r="E89" s="215" t="s">
        <v>84</v>
      </c>
      <c r="F89" s="215" t="s">
        <v>279</v>
      </c>
      <c r="G89" s="202"/>
      <c r="H89" s="202"/>
      <c r="I89" s="205"/>
      <c r="J89" s="216">
        <f>BK89</f>
        <v>0</v>
      </c>
      <c r="K89" s="202"/>
      <c r="L89" s="207"/>
      <c r="M89" s="208"/>
      <c r="N89" s="209"/>
      <c r="O89" s="209"/>
      <c r="P89" s="210">
        <f>SUM(P90:P97)</f>
        <v>0</v>
      </c>
      <c r="Q89" s="209"/>
      <c r="R89" s="210">
        <f>SUM(R90:R97)</f>
        <v>0</v>
      </c>
      <c r="S89" s="209"/>
      <c r="T89" s="211">
        <f>SUM(T90:T97)</f>
        <v>0</v>
      </c>
      <c r="AR89" s="212" t="s">
        <v>84</v>
      </c>
      <c r="AT89" s="213" t="s">
        <v>75</v>
      </c>
      <c r="AU89" s="213" t="s">
        <v>84</v>
      </c>
      <c r="AY89" s="212" t="s">
        <v>195</v>
      </c>
      <c r="BK89" s="214">
        <f>SUM(BK90:BK97)</f>
        <v>0</v>
      </c>
    </row>
    <row r="90" s="1" customFormat="1" ht="16.5" customHeight="1">
      <c r="B90" s="39"/>
      <c r="C90" s="217" t="s">
        <v>84</v>
      </c>
      <c r="D90" s="217" t="s">
        <v>198</v>
      </c>
      <c r="E90" s="218" t="s">
        <v>1639</v>
      </c>
      <c r="F90" s="219" t="s">
        <v>1640</v>
      </c>
      <c r="G90" s="220" t="s">
        <v>289</v>
      </c>
      <c r="H90" s="221">
        <v>2</v>
      </c>
      <c r="I90" s="222"/>
      <c r="J90" s="223">
        <f>ROUND(I90*H90,2)</f>
        <v>0</v>
      </c>
      <c r="K90" s="219" t="s">
        <v>208</v>
      </c>
      <c r="L90" s="44"/>
      <c r="M90" s="224" t="s">
        <v>19</v>
      </c>
      <c r="N90" s="225" t="s">
        <v>47</v>
      </c>
      <c r="O90" s="80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18" t="s">
        <v>213</v>
      </c>
      <c r="AT90" s="18" t="s">
        <v>198</v>
      </c>
      <c r="AU90" s="18" t="s">
        <v>86</v>
      </c>
      <c r="AY90" s="18" t="s">
        <v>195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8" t="s">
        <v>84</v>
      </c>
      <c r="BK90" s="228">
        <f>ROUND(I90*H90,2)</f>
        <v>0</v>
      </c>
      <c r="BL90" s="18" t="s">
        <v>213</v>
      </c>
      <c r="BM90" s="18" t="s">
        <v>3509</v>
      </c>
    </row>
    <row r="91" s="1" customFormat="1">
      <c r="B91" s="39"/>
      <c r="C91" s="40"/>
      <c r="D91" s="229" t="s">
        <v>204</v>
      </c>
      <c r="E91" s="40"/>
      <c r="F91" s="230" t="s">
        <v>1642</v>
      </c>
      <c r="G91" s="40"/>
      <c r="H91" s="40"/>
      <c r="I91" s="144"/>
      <c r="J91" s="40"/>
      <c r="K91" s="40"/>
      <c r="L91" s="44"/>
      <c r="M91" s="231"/>
      <c r="N91" s="80"/>
      <c r="O91" s="80"/>
      <c r="P91" s="80"/>
      <c r="Q91" s="80"/>
      <c r="R91" s="80"/>
      <c r="S91" s="80"/>
      <c r="T91" s="81"/>
      <c r="AT91" s="18" t="s">
        <v>204</v>
      </c>
      <c r="AU91" s="18" t="s">
        <v>86</v>
      </c>
    </row>
    <row r="92" s="1" customFormat="1" ht="16.5" customHeight="1">
      <c r="B92" s="39"/>
      <c r="C92" s="217" t="s">
        <v>86</v>
      </c>
      <c r="D92" s="217" t="s">
        <v>198</v>
      </c>
      <c r="E92" s="218" t="s">
        <v>481</v>
      </c>
      <c r="F92" s="219" t="s">
        <v>3510</v>
      </c>
      <c r="G92" s="220" t="s">
        <v>289</v>
      </c>
      <c r="H92" s="221">
        <v>2</v>
      </c>
      <c r="I92" s="222"/>
      <c r="J92" s="223">
        <f>ROUND(I92*H92,2)</f>
        <v>0</v>
      </c>
      <c r="K92" s="219" t="s">
        <v>19</v>
      </c>
      <c r="L92" s="44"/>
      <c r="M92" s="224" t="s">
        <v>19</v>
      </c>
      <c r="N92" s="225" t="s">
        <v>47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8" t="s">
        <v>213</v>
      </c>
      <c r="AT92" s="18" t="s">
        <v>198</v>
      </c>
      <c r="AU92" s="18" t="s">
        <v>86</v>
      </c>
      <c r="AY92" s="18" t="s">
        <v>195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84</v>
      </c>
      <c r="BK92" s="228">
        <f>ROUND(I92*H92,2)</f>
        <v>0</v>
      </c>
      <c r="BL92" s="18" t="s">
        <v>213</v>
      </c>
      <c r="BM92" s="18" t="s">
        <v>3511</v>
      </c>
    </row>
    <row r="93" s="1" customFormat="1">
      <c r="B93" s="39"/>
      <c r="C93" s="40"/>
      <c r="D93" s="229" t="s">
        <v>204</v>
      </c>
      <c r="E93" s="40"/>
      <c r="F93" s="230" t="s">
        <v>484</v>
      </c>
      <c r="G93" s="40"/>
      <c r="H93" s="40"/>
      <c r="I93" s="144"/>
      <c r="J93" s="40"/>
      <c r="K93" s="40"/>
      <c r="L93" s="44"/>
      <c r="M93" s="231"/>
      <c r="N93" s="80"/>
      <c r="O93" s="80"/>
      <c r="P93" s="80"/>
      <c r="Q93" s="80"/>
      <c r="R93" s="80"/>
      <c r="S93" s="80"/>
      <c r="T93" s="81"/>
      <c r="AT93" s="18" t="s">
        <v>204</v>
      </c>
      <c r="AU93" s="18" t="s">
        <v>86</v>
      </c>
    </row>
    <row r="94" s="12" customFormat="1">
      <c r="B94" s="235"/>
      <c r="C94" s="236"/>
      <c r="D94" s="229" t="s">
        <v>285</v>
      </c>
      <c r="E94" s="237" t="s">
        <v>19</v>
      </c>
      <c r="F94" s="238" t="s">
        <v>3512</v>
      </c>
      <c r="G94" s="236"/>
      <c r="H94" s="239">
        <v>2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285</v>
      </c>
      <c r="AU94" s="245" t="s">
        <v>86</v>
      </c>
      <c r="AV94" s="12" t="s">
        <v>86</v>
      </c>
      <c r="AW94" s="12" t="s">
        <v>37</v>
      </c>
      <c r="AX94" s="12" t="s">
        <v>84</v>
      </c>
      <c r="AY94" s="245" t="s">
        <v>195</v>
      </c>
    </row>
    <row r="95" s="1" customFormat="1" ht="16.5" customHeight="1">
      <c r="B95" s="39"/>
      <c r="C95" s="217" t="s">
        <v>121</v>
      </c>
      <c r="D95" s="217" t="s">
        <v>198</v>
      </c>
      <c r="E95" s="218" t="s">
        <v>330</v>
      </c>
      <c r="F95" s="219" t="s">
        <v>331</v>
      </c>
      <c r="G95" s="220" t="s">
        <v>289</v>
      </c>
      <c r="H95" s="221">
        <v>2</v>
      </c>
      <c r="I95" s="222"/>
      <c r="J95" s="223">
        <f>ROUND(I95*H95,2)</f>
        <v>0</v>
      </c>
      <c r="K95" s="219" t="s">
        <v>208</v>
      </c>
      <c r="L95" s="44"/>
      <c r="M95" s="224" t="s">
        <v>19</v>
      </c>
      <c r="N95" s="225" t="s">
        <v>47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8" t="s">
        <v>213</v>
      </c>
      <c r="AT95" s="18" t="s">
        <v>198</v>
      </c>
      <c r="AU95" s="18" t="s">
        <v>86</v>
      </c>
      <c r="AY95" s="18" t="s">
        <v>195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84</v>
      </c>
      <c r="BK95" s="228">
        <f>ROUND(I95*H95,2)</f>
        <v>0</v>
      </c>
      <c r="BL95" s="18" t="s">
        <v>213</v>
      </c>
      <c r="BM95" s="18" t="s">
        <v>3513</v>
      </c>
    </row>
    <row r="96" s="1" customFormat="1">
      <c r="B96" s="39"/>
      <c r="C96" s="40"/>
      <c r="D96" s="229" t="s">
        <v>204</v>
      </c>
      <c r="E96" s="40"/>
      <c r="F96" s="230" t="s">
        <v>331</v>
      </c>
      <c r="G96" s="40"/>
      <c r="H96" s="40"/>
      <c r="I96" s="144"/>
      <c r="J96" s="40"/>
      <c r="K96" s="40"/>
      <c r="L96" s="44"/>
      <c r="M96" s="231"/>
      <c r="N96" s="80"/>
      <c r="O96" s="80"/>
      <c r="P96" s="80"/>
      <c r="Q96" s="80"/>
      <c r="R96" s="80"/>
      <c r="S96" s="80"/>
      <c r="T96" s="81"/>
      <c r="AT96" s="18" t="s">
        <v>204</v>
      </c>
      <c r="AU96" s="18" t="s">
        <v>86</v>
      </c>
    </row>
    <row r="97" s="12" customFormat="1">
      <c r="B97" s="235"/>
      <c r="C97" s="236"/>
      <c r="D97" s="229" t="s">
        <v>285</v>
      </c>
      <c r="E97" s="237" t="s">
        <v>19</v>
      </c>
      <c r="F97" s="238" t="s">
        <v>3514</v>
      </c>
      <c r="G97" s="236"/>
      <c r="H97" s="239">
        <v>2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285</v>
      </c>
      <c r="AU97" s="245" t="s">
        <v>86</v>
      </c>
      <c r="AV97" s="12" t="s">
        <v>86</v>
      </c>
      <c r="AW97" s="12" t="s">
        <v>37</v>
      </c>
      <c r="AX97" s="12" t="s">
        <v>84</v>
      </c>
      <c r="AY97" s="245" t="s">
        <v>195</v>
      </c>
    </row>
    <row r="98" s="11" customFormat="1" ht="22.8" customHeight="1">
      <c r="B98" s="201"/>
      <c r="C98" s="202"/>
      <c r="D98" s="203" t="s">
        <v>75</v>
      </c>
      <c r="E98" s="215" t="s">
        <v>121</v>
      </c>
      <c r="F98" s="215" t="s">
        <v>537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SUM(P99:P110)</f>
        <v>0</v>
      </c>
      <c r="Q98" s="209"/>
      <c r="R98" s="210">
        <f>SUM(R99:R110)</f>
        <v>1.0383362999999999</v>
      </c>
      <c r="S98" s="209"/>
      <c r="T98" s="211">
        <f>SUM(T99:T110)</f>
        <v>0</v>
      </c>
      <c r="AR98" s="212" t="s">
        <v>84</v>
      </c>
      <c r="AT98" s="213" t="s">
        <v>75</v>
      </c>
      <c r="AU98" s="213" t="s">
        <v>84</v>
      </c>
      <c r="AY98" s="212" t="s">
        <v>195</v>
      </c>
      <c r="BK98" s="214">
        <f>SUM(BK99:BK110)</f>
        <v>0</v>
      </c>
    </row>
    <row r="99" s="1" customFormat="1" ht="16.5" customHeight="1">
      <c r="B99" s="39"/>
      <c r="C99" s="217" t="s">
        <v>213</v>
      </c>
      <c r="D99" s="217" t="s">
        <v>198</v>
      </c>
      <c r="E99" s="218" t="s">
        <v>3515</v>
      </c>
      <c r="F99" s="219" t="s">
        <v>3516</v>
      </c>
      <c r="G99" s="220" t="s">
        <v>289</v>
      </c>
      <c r="H99" s="221">
        <v>2.714</v>
      </c>
      <c r="I99" s="222"/>
      <c r="J99" s="223">
        <f>ROUND(I99*H99,2)</f>
        <v>0</v>
      </c>
      <c r="K99" s="219" t="s">
        <v>208</v>
      </c>
      <c r="L99" s="44"/>
      <c r="M99" s="224" t="s">
        <v>19</v>
      </c>
      <c r="N99" s="225" t="s">
        <v>47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213</v>
      </c>
      <c r="AT99" s="18" t="s">
        <v>198</v>
      </c>
      <c r="AU99" s="18" t="s">
        <v>86</v>
      </c>
      <c r="AY99" s="18" t="s">
        <v>195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84</v>
      </c>
      <c r="BK99" s="228">
        <f>ROUND(I99*H99,2)</f>
        <v>0</v>
      </c>
      <c r="BL99" s="18" t="s">
        <v>213</v>
      </c>
      <c r="BM99" s="18" t="s">
        <v>3517</v>
      </c>
    </row>
    <row r="100" s="1" customFormat="1">
      <c r="B100" s="39"/>
      <c r="C100" s="40"/>
      <c r="D100" s="229" t="s">
        <v>204</v>
      </c>
      <c r="E100" s="40"/>
      <c r="F100" s="230" t="s">
        <v>3518</v>
      </c>
      <c r="G100" s="40"/>
      <c r="H100" s="40"/>
      <c r="I100" s="144"/>
      <c r="J100" s="40"/>
      <c r="K100" s="40"/>
      <c r="L100" s="44"/>
      <c r="M100" s="231"/>
      <c r="N100" s="80"/>
      <c r="O100" s="80"/>
      <c r="P100" s="80"/>
      <c r="Q100" s="80"/>
      <c r="R100" s="80"/>
      <c r="S100" s="80"/>
      <c r="T100" s="81"/>
      <c r="AT100" s="18" t="s">
        <v>204</v>
      </c>
      <c r="AU100" s="18" t="s">
        <v>86</v>
      </c>
    </row>
    <row r="101" s="12" customFormat="1">
      <c r="B101" s="235"/>
      <c r="C101" s="236"/>
      <c r="D101" s="229" t="s">
        <v>285</v>
      </c>
      <c r="E101" s="237" t="s">
        <v>19</v>
      </c>
      <c r="F101" s="238" t="s">
        <v>3519</v>
      </c>
      <c r="G101" s="236"/>
      <c r="H101" s="239">
        <v>2.714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285</v>
      </c>
      <c r="AU101" s="245" t="s">
        <v>86</v>
      </c>
      <c r="AV101" s="12" t="s">
        <v>86</v>
      </c>
      <c r="AW101" s="12" t="s">
        <v>37</v>
      </c>
      <c r="AX101" s="12" t="s">
        <v>84</v>
      </c>
      <c r="AY101" s="245" t="s">
        <v>195</v>
      </c>
    </row>
    <row r="102" s="1" customFormat="1" ht="16.5" customHeight="1">
      <c r="B102" s="39"/>
      <c r="C102" s="217" t="s">
        <v>194</v>
      </c>
      <c r="D102" s="217" t="s">
        <v>198</v>
      </c>
      <c r="E102" s="218" t="s">
        <v>3520</v>
      </c>
      <c r="F102" s="219" t="s">
        <v>3521</v>
      </c>
      <c r="G102" s="220" t="s">
        <v>282</v>
      </c>
      <c r="H102" s="221">
        <v>15.51</v>
      </c>
      <c r="I102" s="222"/>
      <c r="J102" s="223">
        <f>ROUND(I102*H102,2)</f>
        <v>0</v>
      </c>
      <c r="K102" s="219" t="s">
        <v>208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0.0023700000000000001</v>
      </c>
      <c r="R102" s="226">
        <f>Q102*H102</f>
        <v>0.036758699999999998</v>
      </c>
      <c r="S102" s="226">
        <v>0</v>
      </c>
      <c r="T102" s="227">
        <f>S102*H102</f>
        <v>0</v>
      </c>
      <c r="AR102" s="18" t="s">
        <v>213</v>
      </c>
      <c r="AT102" s="18" t="s">
        <v>198</v>
      </c>
      <c r="AU102" s="18" t="s">
        <v>86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213</v>
      </c>
      <c r="BM102" s="18" t="s">
        <v>3522</v>
      </c>
    </row>
    <row r="103" s="1" customFormat="1">
      <c r="B103" s="39"/>
      <c r="C103" s="40"/>
      <c r="D103" s="229" t="s">
        <v>204</v>
      </c>
      <c r="E103" s="40"/>
      <c r="F103" s="230" t="s">
        <v>3523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86</v>
      </c>
    </row>
    <row r="104" s="12" customFormat="1">
      <c r="B104" s="235"/>
      <c r="C104" s="236"/>
      <c r="D104" s="229" t="s">
        <v>285</v>
      </c>
      <c r="E104" s="237" t="s">
        <v>19</v>
      </c>
      <c r="F104" s="238" t="s">
        <v>3524</v>
      </c>
      <c r="G104" s="236"/>
      <c r="H104" s="239">
        <v>15.51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285</v>
      </c>
      <c r="AU104" s="245" t="s">
        <v>86</v>
      </c>
      <c r="AV104" s="12" t="s">
        <v>86</v>
      </c>
      <c r="AW104" s="12" t="s">
        <v>37</v>
      </c>
      <c r="AX104" s="12" t="s">
        <v>84</v>
      </c>
      <c r="AY104" s="245" t="s">
        <v>195</v>
      </c>
    </row>
    <row r="105" s="1" customFormat="1" ht="16.5" customHeight="1">
      <c r="B105" s="39"/>
      <c r="C105" s="217" t="s">
        <v>220</v>
      </c>
      <c r="D105" s="217" t="s">
        <v>198</v>
      </c>
      <c r="E105" s="218" t="s">
        <v>3525</v>
      </c>
      <c r="F105" s="219" t="s">
        <v>3526</v>
      </c>
      <c r="G105" s="220" t="s">
        <v>282</v>
      </c>
      <c r="H105" s="221">
        <v>15.51</v>
      </c>
      <c r="I105" s="222"/>
      <c r="J105" s="223">
        <f>ROUND(I105*H105,2)</f>
        <v>0</v>
      </c>
      <c r="K105" s="219" t="s">
        <v>208</v>
      </c>
      <c r="L105" s="44"/>
      <c r="M105" s="224" t="s">
        <v>19</v>
      </c>
      <c r="N105" s="225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213</v>
      </c>
      <c r="AT105" s="18" t="s">
        <v>198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213</v>
      </c>
      <c r="BM105" s="18" t="s">
        <v>3527</v>
      </c>
    </row>
    <row r="106" s="1" customFormat="1">
      <c r="B106" s="39"/>
      <c r="C106" s="40"/>
      <c r="D106" s="229" t="s">
        <v>204</v>
      </c>
      <c r="E106" s="40"/>
      <c r="F106" s="230" t="s">
        <v>3528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2" customFormat="1">
      <c r="B107" s="235"/>
      <c r="C107" s="236"/>
      <c r="D107" s="229" t="s">
        <v>285</v>
      </c>
      <c r="E107" s="237" t="s">
        <v>19</v>
      </c>
      <c r="F107" s="238" t="s">
        <v>3524</v>
      </c>
      <c r="G107" s="236"/>
      <c r="H107" s="239">
        <v>15.51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285</v>
      </c>
      <c r="AU107" s="245" t="s">
        <v>86</v>
      </c>
      <c r="AV107" s="12" t="s">
        <v>86</v>
      </c>
      <c r="AW107" s="12" t="s">
        <v>37</v>
      </c>
      <c r="AX107" s="12" t="s">
        <v>84</v>
      </c>
      <c r="AY107" s="245" t="s">
        <v>195</v>
      </c>
    </row>
    <row r="108" s="1" customFormat="1" ht="16.5" customHeight="1">
      <c r="B108" s="39"/>
      <c r="C108" s="217" t="s">
        <v>225</v>
      </c>
      <c r="D108" s="217" t="s">
        <v>198</v>
      </c>
      <c r="E108" s="218" t="s">
        <v>3529</v>
      </c>
      <c r="F108" s="219" t="s">
        <v>3530</v>
      </c>
      <c r="G108" s="220" t="s">
        <v>336</v>
      </c>
      <c r="H108" s="221">
        <v>0.95999999999999996</v>
      </c>
      <c r="I108" s="222"/>
      <c r="J108" s="223">
        <f>ROUND(I108*H108,2)</f>
        <v>0</v>
      </c>
      <c r="K108" s="219" t="s">
        <v>208</v>
      </c>
      <c r="L108" s="44"/>
      <c r="M108" s="224" t="s">
        <v>19</v>
      </c>
      <c r="N108" s="225" t="s">
        <v>47</v>
      </c>
      <c r="O108" s="80"/>
      <c r="P108" s="226">
        <f>O108*H108</f>
        <v>0</v>
      </c>
      <c r="Q108" s="226">
        <v>1.04331</v>
      </c>
      <c r="R108" s="226">
        <f>Q108*H108</f>
        <v>1.0015775999999999</v>
      </c>
      <c r="S108" s="226">
        <v>0</v>
      </c>
      <c r="T108" s="227">
        <f>S108*H108</f>
        <v>0</v>
      </c>
      <c r="AR108" s="18" t="s">
        <v>213</v>
      </c>
      <c r="AT108" s="18" t="s">
        <v>198</v>
      </c>
      <c r="AU108" s="18" t="s">
        <v>86</v>
      </c>
      <c r="AY108" s="18" t="s">
        <v>195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84</v>
      </c>
      <c r="BK108" s="228">
        <f>ROUND(I108*H108,2)</f>
        <v>0</v>
      </c>
      <c r="BL108" s="18" t="s">
        <v>213</v>
      </c>
      <c r="BM108" s="18" t="s">
        <v>3531</v>
      </c>
    </row>
    <row r="109" s="1" customFormat="1">
      <c r="B109" s="39"/>
      <c r="C109" s="40"/>
      <c r="D109" s="229" t="s">
        <v>204</v>
      </c>
      <c r="E109" s="40"/>
      <c r="F109" s="230" t="s">
        <v>3532</v>
      </c>
      <c r="G109" s="40"/>
      <c r="H109" s="40"/>
      <c r="I109" s="144"/>
      <c r="J109" s="40"/>
      <c r="K109" s="40"/>
      <c r="L109" s="44"/>
      <c r="M109" s="231"/>
      <c r="N109" s="80"/>
      <c r="O109" s="80"/>
      <c r="P109" s="80"/>
      <c r="Q109" s="80"/>
      <c r="R109" s="80"/>
      <c r="S109" s="80"/>
      <c r="T109" s="81"/>
      <c r="AT109" s="18" t="s">
        <v>204</v>
      </c>
      <c r="AU109" s="18" t="s">
        <v>86</v>
      </c>
    </row>
    <row r="110" s="12" customFormat="1">
      <c r="B110" s="235"/>
      <c r="C110" s="236"/>
      <c r="D110" s="229" t="s">
        <v>285</v>
      </c>
      <c r="E110" s="237" t="s">
        <v>19</v>
      </c>
      <c r="F110" s="238" t="s">
        <v>3533</v>
      </c>
      <c r="G110" s="236"/>
      <c r="H110" s="239">
        <v>0.95999999999999996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285</v>
      </c>
      <c r="AU110" s="245" t="s">
        <v>86</v>
      </c>
      <c r="AV110" s="12" t="s">
        <v>86</v>
      </c>
      <c r="AW110" s="12" t="s">
        <v>37</v>
      </c>
      <c r="AX110" s="12" t="s">
        <v>84</v>
      </c>
      <c r="AY110" s="245" t="s">
        <v>195</v>
      </c>
    </row>
    <row r="111" s="11" customFormat="1" ht="22.8" customHeight="1">
      <c r="B111" s="201"/>
      <c r="C111" s="202"/>
      <c r="D111" s="203" t="s">
        <v>75</v>
      </c>
      <c r="E111" s="215" t="s">
        <v>235</v>
      </c>
      <c r="F111" s="215" t="s">
        <v>345</v>
      </c>
      <c r="G111" s="202"/>
      <c r="H111" s="202"/>
      <c r="I111" s="205"/>
      <c r="J111" s="216">
        <f>BK111</f>
        <v>0</v>
      </c>
      <c r="K111" s="202"/>
      <c r="L111" s="207"/>
      <c r="M111" s="208"/>
      <c r="N111" s="209"/>
      <c r="O111" s="209"/>
      <c r="P111" s="210">
        <f>SUM(P112:P132)</f>
        <v>0</v>
      </c>
      <c r="Q111" s="209"/>
      <c r="R111" s="210">
        <f>SUM(R112:R132)</f>
        <v>2.0204687999999997</v>
      </c>
      <c r="S111" s="209"/>
      <c r="T111" s="211">
        <f>SUM(T112:T132)</f>
        <v>1.0267200000000001</v>
      </c>
      <c r="AR111" s="212" t="s">
        <v>84</v>
      </c>
      <c r="AT111" s="213" t="s">
        <v>75</v>
      </c>
      <c r="AU111" s="213" t="s">
        <v>84</v>
      </c>
      <c r="AY111" s="212" t="s">
        <v>195</v>
      </c>
      <c r="BK111" s="214">
        <f>SUM(BK112:BK132)</f>
        <v>0</v>
      </c>
    </row>
    <row r="112" s="1" customFormat="1" ht="16.5" customHeight="1">
      <c r="B112" s="39"/>
      <c r="C112" s="217" t="s">
        <v>229</v>
      </c>
      <c r="D112" s="217" t="s">
        <v>198</v>
      </c>
      <c r="E112" s="218" t="s">
        <v>714</v>
      </c>
      <c r="F112" s="219" t="s">
        <v>715</v>
      </c>
      <c r="G112" s="220" t="s">
        <v>312</v>
      </c>
      <c r="H112" s="221">
        <v>20.699999999999999</v>
      </c>
      <c r="I112" s="222"/>
      <c r="J112" s="223">
        <f>ROUND(I112*H112,2)</f>
        <v>0</v>
      </c>
      <c r="K112" s="219" t="s">
        <v>208</v>
      </c>
      <c r="L112" s="44"/>
      <c r="M112" s="224" t="s">
        <v>19</v>
      </c>
      <c r="N112" s="225" t="s">
        <v>47</v>
      </c>
      <c r="O112" s="80"/>
      <c r="P112" s="226">
        <f>O112*H112</f>
        <v>0</v>
      </c>
      <c r="Q112" s="226">
        <v>0.040079999999999998</v>
      </c>
      <c r="R112" s="226">
        <f>Q112*H112</f>
        <v>0.82965599999999995</v>
      </c>
      <c r="S112" s="226">
        <v>0</v>
      </c>
      <c r="T112" s="227">
        <f>S112*H112</f>
        <v>0</v>
      </c>
      <c r="AR112" s="18" t="s">
        <v>213</v>
      </c>
      <c r="AT112" s="18" t="s">
        <v>198</v>
      </c>
      <c r="AU112" s="18" t="s">
        <v>86</v>
      </c>
      <c r="AY112" s="18" t="s">
        <v>195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84</v>
      </c>
      <c r="BK112" s="228">
        <f>ROUND(I112*H112,2)</f>
        <v>0</v>
      </c>
      <c r="BL112" s="18" t="s">
        <v>213</v>
      </c>
      <c r="BM112" s="18" t="s">
        <v>3534</v>
      </c>
    </row>
    <row r="113" s="1" customFormat="1">
      <c r="B113" s="39"/>
      <c r="C113" s="40"/>
      <c r="D113" s="229" t="s">
        <v>204</v>
      </c>
      <c r="E113" s="40"/>
      <c r="F113" s="230" t="s">
        <v>715</v>
      </c>
      <c r="G113" s="40"/>
      <c r="H113" s="40"/>
      <c r="I113" s="144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204</v>
      </c>
      <c r="AU113" s="18" t="s">
        <v>86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3535</v>
      </c>
      <c r="G114" s="236"/>
      <c r="H114" s="239">
        <v>20.699999999999999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84</v>
      </c>
      <c r="AY114" s="245" t="s">
        <v>195</v>
      </c>
    </row>
    <row r="115" s="1" customFormat="1" ht="16.5" customHeight="1">
      <c r="B115" s="39"/>
      <c r="C115" s="270" t="s">
        <v>235</v>
      </c>
      <c r="D115" s="270" t="s">
        <v>497</v>
      </c>
      <c r="E115" s="271" t="s">
        <v>719</v>
      </c>
      <c r="F115" s="272" t="s">
        <v>720</v>
      </c>
      <c r="G115" s="273" t="s">
        <v>312</v>
      </c>
      <c r="H115" s="274">
        <v>20.699999999999999</v>
      </c>
      <c r="I115" s="275"/>
      <c r="J115" s="276">
        <f>ROUND(I115*H115,2)</f>
        <v>0</v>
      </c>
      <c r="K115" s="272" t="s">
        <v>19</v>
      </c>
      <c r="L115" s="277"/>
      <c r="M115" s="278" t="s">
        <v>19</v>
      </c>
      <c r="N115" s="279" t="s">
        <v>47</v>
      </c>
      <c r="O115" s="80"/>
      <c r="P115" s="226">
        <f>O115*H115</f>
        <v>0</v>
      </c>
      <c r="Q115" s="226">
        <v>0.037589999999999998</v>
      </c>
      <c r="R115" s="226">
        <f>Q115*H115</f>
        <v>0.77811299999999994</v>
      </c>
      <c r="S115" s="226">
        <v>0</v>
      </c>
      <c r="T115" s="227">
        <f>S115*H115</f>
        <v>0</v>
      </c>
      <c r="AR115" s="18" t="s">
        <v>229</v>
      </c>
      <c r="AT115" s="18" t="s">
        <v>497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213</v>
      </c>
      <c r="BM115" s="18" t="s">
        <v>3536</v>
      </c>
    </row>
    <row r="116" s="1" customFormat="1">
      <c r="B116" s="39"/>
      <c r="C116" s="40"/>
      <c r="D116" s="229" t="s">
        <v>204</v>
      </c>
      <c r="E116" s="40"/>
      <c r="F116" s="230" t="s">
        <v>720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" customFormat="1" ht="16.5" customHeight="1">
      <c r="B117" s="39"/>
      <c r="C117" s="217" t="s">
        <v>239</v>
      </c>
      <c r="D117" s="217" t="s">
        <v>198</v>
      </c>
      <c r="E117" s="218" t="s">
        <v>354</v>
      </c>
      <c r="F117" s="219" t="s">
        <v>355</v>
      </c>
      <c r="G117" s="220" t="s">
        <v>312</v>
      </c>
      <c r="H117" s="221">
        <v>20.699999999999999</v>
      </c>
      <c r="I117" s="222"/>
      <c r="J117" s="223">
        <f>ROUND(I117*H117,2)</f>
        <v>0</v>
      </c>
      <c r="K117" s="219" t="s">
        <v>208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0.035000000000000003</v>
      </c>
      <c r="T117" s="227">
        <f>S117*H117</f>
        <v>0.72450000000000003</v>
      </c>
      <c r="AR117" s="18" t="s">
        <v>213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213</v>
      </c>
      <c r="BM117" s="18" t="s">
        <v>3537</v>
      </c>
    </row>
    <row r="118" s="1" customFormat="1">
      <c r="B118" s="39"/>
      <c r="C118" s="40"/>
      <c r="D118" s="229" t="s">
        <v>204</v>
      </c>
      <c r="E118" s="40"/>
      <c r="F118" s="230" t="s">
        <v>357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4" customFormat="1">
      <c r="B119" s="257"/>
      <c r="C119" s="258"/>
      <c r="D119" s="229" t="s">
        <v>285</v>
      </c>
      <c r="E119" s="259" t="s">
        <v>19</v>
      </c>
      <c r="F119" s="260" t="s">
        <v>358</v>
      </c>
      <c r="G119" s="258"/>
      <c r="H119" s="259" t="s">
        <v>19</v>
      </c>
      <c r="I119" s="261"/>
      <c r="J119" s="258"/>
      <c r="K119" s="258"/>
      <c r="L119" s="262"/>
      <c r="M119" s="263"/>
      <c r="N119" s="264"/>
      <c r="O119" s="264"/>
      <c r="P119" s="264"/>
      <c r="Q119" s="264"/>
      <c r="R119" s="264"/>
      <c r="S119" s="264"/>
      <c r="T119" s="265"/>
      <c r="AT119" s="266" t="s">
        <v>285</v>
      </c>
      <c r="AU119" s="266" t="s">
        <v>86</v>
      </c>
      <c r="AV119" s="14" t="s">
        <v>84</v>
      </c>
      <c r="AW119" s="14" t="s">
        <v>37</v>
      </c>
      <c r="AX119" s="14" t="s">
        <v>76</v>
      </c>
      <c r="AY119" s="266" t="s">
        <v>195</v>
      </c>
    </row>
    <row r="120" s="12" customFormat="1">
      <c r="B120" s="235"/>
      <c r="C120" s="236"/>
      <c r="D120" s="229" t="s">
        <v>285</v>
      </c>
      <c r="E120" s="237" t="s">
        <v>19</v>
      </c>
      <c r="F120" s="238" t="s">
        <v>3538</v>
      </c>
      <c r="G120" s="236"/>
      <c r="H120" s="239">
        <v>20.699999999999999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285</v>
      </c>
      <c r="AU120" s="245" t="s">
        <v>86</v>
      </c>
      <c r="AV120" s="12" t="s">
        <v>86</v>
      </c>
      <c r="AW120" s="12" t="s">
        <v>37</v>
      </c>
      <c r="AX120" s="12" t="s">
        <v>84</v>
      </c>
      <c r="AY120" s="245" t="s">
        <v>195</v>
      </c>
    </row>
    <row r="121" s="1" customFormat="1" ht="16.5" customHeight="1">
      <c r="B121" s="39"/>
      <c r="C121" s="217" t="s">
        <v>243</v>
      </c>
      <c r="D121" s="217" t="s">
        <v>198</v>
      </c>
      <c r="E121" s="218" t="s">
        <v>3539</v>
      </c>
      <c r="F121" s="219" t="s">
        <v>3540</v>
      </c>
      <c r="G121" s="220" t="s">
        <v>282</v>
      </c>
      <c r="H121" s="221">
        <v>3.29</v>
      </c>
      <c r="I121" s="222"/>
      <c r="J121" s="223">
        <f>ROUND(I121*H121,2)</f>
        <v>0</v>
      </c>
      <c r="K121" s="219" t="s">
        <v>208</v>
      </c>
      <c r="L121" s="44"/>
      <c r="M121" s="224" t="s">
        <v>19</v>
      </c>
      <c r="N121" s="225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0.070000000000000007</v>
      </c>
      <c r="T121" s="227">
        <f>S121*H121</f>
        <v>0.23030000000000003</v>
      </c>
      <c r="AR121" s="18" t="s">
        <v>213</v>
      </c>
      <c r="AT121" s="18" t="s">
        <v>198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213</v>
      </c>
      <c r="BM121" s="18" t="s">
        <v>3541</v>
      </c>
    </row>
    <row r="122" s="1" customFormat="1">
      <c r="B122" s="39"/>
      <c r="C122" s="40"/>
      <c r="D122" s="229" t="s">
        <v>204</v>
      </c>
      <c r="E122" s="40"/>
      <c r="F122" s="230" t="s">
        <v>3542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3543</v>
      </c>
      <c r="G123" s="236"/>
      <c r="H123" s="239">
        <v>3.29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84</v>
      </c>
      <c r="AY123" s="245" t="s">
        <v>195</v>
      </c>
    </row>
    <row r="124" s="1" customFormat="1" ht="16.5" customHeight="1">
      <c r="B124" s="39"/>
      <c r="C124" s="217" t="s">
        <v>249</v>
      </c>
      <c r="D124" s="217" t="s">
        <v>198</v>
      </c>
      <c r="E124" s="218" t="s">
        <v>3544</v>
      </c>
      <c r="F124" s="219" t="s">
        <v>3545</v>
      </c>
      <c r="G124" s="220" t="s">
        <v>282</v>
      </c>
      <c r="H124" s="221">
        <v>3.29</v>
      </c>
      <c r="I124" s="222"/>
      <c r="J124" s="223">
        <f>ROUND(I124*H124,2)</f>
        <v>0</v>
      </c>
      <c r="K124" s="219" t="s">
        <v>208</v>
      </c>
      <c r="L124" s="44"/>
      <c r="M124" s="224" t="s">
        <v>19</v>
      </c>
      <c r="N124" s="225" t="s">
        <v>47</v>
      </c>
      <c r="O124" s="80"/>
      <c r="P124" s="226">
        <f>O124*H124</f>
        <v>0</v>
      </c>
      <c r="Q124" s="226">
        <v>0.00158</v>
      </c>
      <c r="R124" s="226">
        <f>Q124*H124</f>
        <v>0.0051982</v>
      </c>
      <c r="S124" s="226">
        <v>0</v>
      </c>
      <c r="T124" s="227">
        <f>S124*H124</f>
        <v>0</v>
      </c>
      <c r="AR124" s="18" t="s">
        <v>213</v>
      </c>
      <c r="AT124" s="18" t="s">
        <v>198</v>
      </c>
      <c r="AU124" s="18" t="s">
        <v>86</v>
      </c>
      <c r="AY124" s="18" t="s">
        <v>195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84</v>
      </c>
      <c r="BK124" s="228">
        <f>ROUND(I124*H124,2)</f>
        <v>0</v>
      </c>
      <c r="BL124" s="18" t="s">
        <v>213</v>
      </c>
      <c r="BM124" s="18" t="s">
        <v>3546</v>
      </c>
    </row>
    <row r="125" s="1" customFormat="1">
      <c r="B125" s="39"/>
      <c r="C125" s="40"/>
      <c r="D125" s="229" t="s">
        <v>204</v>
      </c>
      <c r="E125" s="40"/>
      <c r="F125" s="230" t="s">
        <v>3547</v>
      </c>
      <c r="G125" s="40"/>
      <c r="H125" s="40"/>
      <c r="I125" s="144"/>
      <c r="J125" s="40"/>
      <c r="K125" s="40"/>
      <c r="L125" s="44"/>
      <c r="M125" s="231"/>
      <c r="N125" s="80"/>
      <c r="O125" s="80"/>
      <c r="P125" s="80"/>
      <c r="Q125" s="80"/>
      <c r="R125" s="80"/>
      <c r="S125" s="80"/>
      <c r="T125" s="81"/>
      <c r="AT125" s="18" t="s">
        <v>204</v>
      </c>
      <c r="AU125" s="18" t="s">
        <v>86</v>
      </c>
    </row>
    <row r="126" s="12" customFormat="1">
      <c r="B126" s="235"/>
      <c r="C126" s="236"/>
      <c r="D126" s="229" t="s">
        <v>285</v>
      </c>
      <c r="E126" s="237" t="s">
        <v>19</v>
      </c>
      <c r="F126" s="238" t="s">
        <v>3543</v>
      </c>
      <c r="G126" s="236"/>
      <c r="H126" s="239">
        <v>3.29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285</v>
      </c>
      <c r="AU126" s="245" t="s">
        <v>86</v>
      </c>
      <c r="AV126" s="12" t="s">
        <v>86</v>
      </c>
      <c r="AW126" s="12" t="s">
        <v>37</v>
      </c>
      <c r="AX126" s="12" t="s">
        <v>84</v>
      </c>
      <c r="AY126" s="245" t="s">
        <v>195</v>
      </c>
    </row>
    <row r="127" s="1" customFormat="1" ht="16.5" customHeight="1">
      <c r="B127" s="39"/>
      <c r="C127" s="217" t="s">
        <v>253</v>
      </c>
      <c r="D127" s="217" t="s">
        <v>198</v>
      </c>
      <c r="E127" s="218" t="s">
        <v>3548</v>
      </c>
      <c r="F127" s="219" t="s">
        <v>3549</v>
      </c>
      <c r="G127" s="220" t="s">
        <v>312</v>
      </c>
      <c r="H127" s="221">
        <v>71.920000000000002</v>
      </c>
      <c r="I127" s="222"/>
      <c r="J127" s="223">
        <f>ROUND(I127*H127,2)</f>
        <v>0</v>
      </c>
      <c r="K127" s="219" t="s">
        <v>208</v>
      </c>
      <c r="L127" s="44"/>
      <c r="M127" s="224" t="s">
        <v>19</v>
      </c>
      <c r="N127" s="225" t="s">
        <v>47</v>
      </c>
      <c r="O127" s="80"/>
      <c r="P127" s="226">
        <f>O127*H127</f>
        <v>0</v>
      </c>
      <c r="Q127" s="226">
        <v>0.00072999999999999996</v>
      </c>
      <c r="R127" s="226">
        <f>Q127*H127</f>
        <v>0.052501599999999995</v>
      </c>
      <c r="S127" s="226">
        <v>0.001</v>
      </c>
      <c r="T127" s="227">
        <f>S127*H127</f>
        <v>0.071919999999999998</v>
      </c>
      <c r="AR127" s="18" t="s">
        <v>213</v>
      </c>
      <c r="AT127" s="18" t="s">
        <v>198</v>
      </c>
      <c r="AU127" s="18" t="s">
        <v>86</v>
      </c>
      <c r="AY127" s="18" t="s">
        <v>195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84</v>
      </c>
      <c r="BK127" s="228">
        <f>ROUND(I127*H127,2)</f>
        <v>0</v>
      </c>
      <c r="BL127" s="18" t="s">
        <v>213</v>
      </c>
      <c r="BM127" s="18" t="s">
        <v>3550</v>
      </c>
    </row>
    <row r="128" s="1" customFormat="1">
      <c r="B128" s="39"/>
      <c r="C128" s="40"/>
      <c r="D128" s="229" t="s">
        <v>204</v>
      </c>
      <c r="E128" s="40"/>
      <c r="F128" s="230" t="s">
        <v>3551</v>
      </c>
      <c r="G128" s="40"/>
      <c r="H128" s="40"/>
      <c r="I128" s="144"/>
      <c r="J128" s="40"/>
      <c r="K128" s="40"/>
      <c r="L128" s="44"/>
      <c r="M128" s="231"/>
      <c r="N128" s="80"/>
      <c r="O128" s="80"/>
      <c r="P128" s="80"/>
      <c r="Q128" s="80"/>
      <c r="R128" s="80"/>
      <c r="S128" s="80"/>
      <c r="T128" s="81"/>
      <c r="AT128" s="18" t="s">
        <v>204</v>
      </c>
      <c r="AU128" s="18" t="s">
        <v>86</v>
      </c>
    </row>
    <row r="129" s="12" customFormat="1">
      <c r="B129" s="235"/>
      <c r="C129" s="236"/>
      <c r="D129" s="229" t="s">
        <v>285</v>
      </c>
      <c r="E129" s="237" t="s">
        <v>19</v>
      </c>
      <c r="F129" s="238" t="s">
        <v>3552</v>
      </c>
      <c r="G129" s="236"/>
      <c r="H129" s="239">
        <v>71.920000000000002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285</v>
      </c>
      <c r="AU129" s="245" t="s">
        <v>86</v>
      </c>
      <c r="AV129" s="12" t="s">
        <v>86</v>
      </c>
      <c r="AW129" s="12" t="s">
        <v>37</v>
      </c>
      <c r="AX129" s="12" t="s">
        <v>84</v>
      </c>
      <c r="AY129" s="245" t="s">
        <v>195</v>
      </c>
    </row>
    <row r="130" s="1" customFormat="1" ht="16.5" customHeight="1">
      <c r="B130" s="39"/>
      <c r="C130" s="270" t="s">
        <v>257</v>
      </c>
      <c r="D130" s="270" t="s">
        <v>497</v>
      </c>
      <c r="E130" s="271" t="s">
        <v>3553</v>
      </c>
      <c r="F130" s="272" t="s">
        <v>3554</v>
      </c>
      <c r="G130" s="273" t="s">
        <v>336</v>
      </c>
      <c r="H130" s="274">
        <v>0.35499999999999998</v>
      </c>
      <c r="I130" s="275"/>
      <c r="J130" s="276">
        <f>ROUND(I130*H130,2)</f>
        <v>0</v>
      </c>
      <c r="K130" s="272" t="s">
        <v>208</v>
      </c>
      <c r="L130" s="277"/>
      <c r="M130" s="278" t="s">
        <v>19</v>
      </c>
      <c r="N130" s="279" t="s">
        <v>47</v>
      </c>
      <c r="O130" s="80"/>
      <c r="P130" s="226">
        <f>O130*H130</f>
        <v>0</v>
      </c>
      <c r="Q130" s="226">
        <v>1</v>
      </c>
      <c r="R130" s="226">
        <f>Q130*H130</f>
        <v>0.35499999999999998</v>
      </c>
      <c r="S130" s="226">
        <v>0</v>
      </c>
      <c r="T130" s="227">
        <f>S130*H130</f>
        <v>0</v>
      </c>
      <c r="AR130" s="18" t="s">
        <v>229</v>
      </c>
      <c r="AT130" s="18" t="s">
        <v>497</v>
      </c>
      <c r="AU130" s="18" t="s">
        <v>86</v>
      </c>
      <c r="AY130" s="18" t="s">
        <v>195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84</v>
      </c>
      <c r="BK130" s="228">
        <f>ROUND(I130*H130,2)</f>
        <v>0</v>
      </c>
      <c r="BL130" s="18" t="s">
        <v>213</v>
      </c>
      <c r="BM130" s="18" t="s">
        <v>3555</v>
      </c>
    </row>
    <row r="131" s="1" customFormat="1">
      <c r="B131" s="39"/>
      <c r="C131" s="40"/>
      <c r="D131" s="229" t="s">
        <v>204</v>
      </c>
      <c r="E131" s="40"/>
      <c r="F131" s="230" t="s">
        <v>3554</v>
      </c>
      <c r="G131" s="40"/>
      <c r="H131" s="40"/>
      <c r="I131" s="144"/>
      <c r="J131" s="40"/>
      <c r="K131" s="40"/>
      <c r="L131" s="44"/>
      <c r="M131" s="231"/>
      <c r="N131" s="80"/>
      <c r="O131" s="80"/>
      <c r="P131" s="80"/>
      <c r="Q131" s="80"/>
      <c r="R131" s="80"/>
      <c r="S131" s="80"/>
      <c r="T131" s="81"/>
      <c r="AT131" s="18" t="s">
        <v>204</v>
      </c>
      <c r="AU131" s="18" t="s">
        <v>86</v>
      </c>
    </row>
    <row r="132" s="12" customFormat="1">
      <c r="B132" s="235"/>
      <c r="C132" s="236"/>
      <c r="D132" s="229" t="s">
        <v>285</v>
      </c>
      <c r="E132" s="237" t="s">
        <v>19</v>
      </c>
      <c r="F132" s="238" t="s">
        <v>3556</v>
      </c>
      <c r="G132" s="236"/>
      <c r="H132" s="239">
        <v>0.35499999999999998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285</v>
      </c>
      <c r="AU132" s="245" t="s">
        <v>86</v>
      </c>
      <c r="AV132" s="12" t="s">
        <v>86</v>
      </c>
      <c r="AW132" s="12" t="s">
        <v>37</v>
      </c>
      <c r="AX132" s="12" t="s">
        <v>84</v>
      </c>
      <c r="AY132" s="245" t="s">
        <v>195</v>
      </c>
    </row>
    <row r="133" s="11" customFormat="1" ht="22.8" customHeight="1">
      <c r="B133" s="201"/>
      <c r="C133" s="202"/>
      <c r="D133" s="203" t="s">
        <v>75</v>
      </c>
      <c r="E133" s="215" t="s">
        <v>379</v>
      </c>
      <c r="F133" s="215" t="s">
        <v>380</v>
      </c>
      <c r="G133" s="202"/>
      <c r="H133" s="202"/>
      <c r="I133" s="205"/>
      <c r="J133" s="216">
        <f>BK133</f>
        <v>0</v>
      </c>
      <c r="K133" s="202"/>
      <c r="L133" s="207"/>
      <c r="M133" s="208"/>
      <c r="N133" s="209"/>
      <c r="O133" s="209"/>
      <c r="P133" s="210">
        <f>SUM(P134:P149)</f>
        <v>0</v>
      </c>
      <c r="Q133" s="209"/>
      <c r="R133" s="210">
        <f>SUM(R134:R149)</f>
        <v>0</v>
      </c>
      <c r="S133" s="209"/>
      <c r="T133" s="211">
        <f>SUM(T134:T149)</f>
        <v>0</v>
      </c>
      <c r="AR133" s="212" t="s">
        <v>84</v>
      </c>
      <c r="AT133" s="213" t="s">
        <v>75</v>
      </c>
      <c r="AU133" s="213" t="s">
        <v>84</v>
      </c>
      <c r="AY133" s="212" t="s">
        <v>195</v>
      </c>
      <c r="BK133" s="214">
        <f>SUM(BK134:BK149)</f>
        <v>0</v>
      </c>
    </row>
    <row r="134" s="1" customFormat="1" ht="16.5" customHeight="1">
      <c r="B134" s="39"/>
      <c r="C134" s="217" t="s">
        <v>8</v>
      </c>
      <c r="D134" s="217" t="s">
        <v>198</v>
      </c>
      <c r="E134" s="218" t="s">
        <v>3192</v>
      </c>
      <c r="F134" s="219" t="s">
        <v>408</v>
      </c>
      <c r="G134" s="220" t="s">
        <v>336</v>
      </c>
      <c r="H134" s="221">
        <v>0.35699999999999998</v>
      </c>
      <c r="I134" s="222"/>
      <c r="J134" s="223">
        <f>ROUND(I134*H134,2)</f>
        <v>0</v>
      </c>
      <c r="K134" s="219" t="s">
        <v>208</v>
      </c>
      <c r="L134" s="44"/>
      <c r="M134" s="224" t="s">
        <v>19</v>
      </c>
      <c r="N134" s="225" t="s">
        <v>47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213</v>
      </c>
      <c r="AT134" s="18" t="s">
        <v>198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213</v>
      </c>
      <c r="BM134" s="18" t="s">
        <v>3557</v>
      </c>
    </row>
    <row r="135" s="1" customFormat="1">
      <c r="B135" s="39"/>
      <c r="C135" s="40"/>
      <c r="D135" s="229" t="s">
        <v>204</v>
      </c>
      <c r="E135" s="40"/>
      <c r="F135" s="230" t="s">
        <v>410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2" customFormat="1">
      <c r="B136" s="235"/>
      <c r="C136" s="236"/>
      <c r="D136" s="229" t="s">
        <v>285</v>
      </c>
      <c r="E136" s="237" t="s">
        <v>19</v>
      </c>
      <c r="F136" s="238" t="s">
        <v>3558</v>
      </c>
      <c r="G136" s="236"/>
      <c r="H136" s="239">
        <v>0.24199999999999999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285</v>
      </c>
      <c r="AU136" s="245" t="s">
        <v>86</v>
      </c>
      <c r="AV136" s="12" t="s">
        <v>86</v>
      </c>
      <c r="AW136" s="12" t="s">
        <v>37</v>
      </c>
      <c r="AX136" s="12" t="s">
        <v>76</v>
      </c>
      <c r="AY136" s="245" t="s">
        <v>195</v>
      </c>
    </row>
    <row r="137" s="12" customFormat="1">
      <c r="B137" s="235"/>
      <c r="C137" s="236"/>
      <c r="D137" s="229" t="s">
        <v>285</v>
      </c>
      <c r="E137" s="237" t="s">
        <v>19</v>
      </c>
      <c r="F137" s="238" t="s">
        <v>3559</v>
      </c>
      <c r="G137" s="236"/>
      <c r="H137" s="239">
        <v>0.11500000000000001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285</v>
      </c>
      <c r="AU137" s="245" t="s">
        <v>86</v>
      </c>
      <c r="AV137" s="12" t="s">
        <v>86</v>
      </c>
      <c r="AW137" s="12" t="s">
        <v>37</v>
      </c>
      <c r="AX137" s="12" t="s">
        <v>76</v>
      </c>
      <c r="AY137" s="245" t="s">
        <v>195</v>
      </c>
    </row>
    <row r="138" s="13" customFormat="1">
      <c r="B138" s="246"/>
      <c r="C138" s="247"/>
      <c r="D138" s="229" t="s">
        <v>285</v>
      </c>
      <c r="E138" s="248" t="s">
        <v>19</v>
      </c>
      <c r="F138" s="249" t="s">
        <v>294</v>
      </c>
      <c r="G138" s="247"/>
      <c r="H138" s="250">
        <v>0.35699999999999998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285</v>
      </c>
      <c r="AU138" s="256" t="s">
        <v>86</v>
      </c>
      <c r="AV138" s="13" t="s">
        <v>213</v>
      </c>
      <c r="AW138" s="13" t="s">
        <v>37</v>
      </c>
      <c r="AX138" s="13" t="s">
        <v>84</v>
      </c>
      <c r="AY138" s="256" t="s">
        <v>195</v>
      </c>
    </row>
    <row r="139" s="1" customFormat="1" ht="16.5" customHeight="1">
      <c r="B139" s="39"/>
      <c r="C139" s="217" t="s">
        <v>267</v>
      </c>
      <c r="D139" s="217" t="s">
        <v>198</v>
      </c>
      <c r="E139" s="218" t="s">
        <v>388</v>
      </c>
      <c r="F139" s="219" t="s">
        <v>389</v>
      </c>
      <c r="G139" s="220" t="s">
        <v>390</v>
      </c>
      <c r="H139" s="221">
        <v>483.33300000000003</v>
      </c>
      <c r="I139" s="222"/>
      <c r="J139" s="223">
        <f>ROUND(I139*H139,2)</f>
        <v>0</v>
      </c>
      <c r="K139" s="219" t="s">
        <v>19</v>
      </c>
      <c r="L139" s="44"/>
      <c r="M139" s="224" t="s">
        <v>19</v>
      </c>
      <c r="N139" s="225" t="s">
        <v>47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213</v>
      </c>
      <c r="AT139" s="18" t="s">
        <v>198</v>
      </c>
      <c r="AU139" s="18" t="s">
        <v>86</v>
      </c>
      <c r="AY139" s="18" t="s">
        <v>195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84</v>
      </c>
      <c r="BK139" s="228">
        <f>ROUND(I139*H139,2)</f>
        <v>0</v>
      </c>
      <c r="BL139" s="18" t="s">
        <v>213</v>
      </c>
      <c r="BM139" s="18" t="s">
        <v>3560</v>
      </c>
    </row>
    <row r="140" s="1" customFormat="1">
      <c r="B140" s="39"/>
      <c r="C140" s="40"/>
      <c r="D140" s="229" t="s">
        <v>204</v>
      </c>
      <c r="E140" s="40"/>
      <c r="F140" s="230" t="s">
        <v>389</v>
      </c>
      <c r="G140" s="40"/>
      <c r="H140" s="40"/>
      <c r="I140" s="144"/>
      <c r="J140" s="40"/>
      <c r="K140" s="40"/>
      <c r="L140" s="44"/>
      <c r="M140" s="231"/>
      <c r="N140" s="80"/>
      <c r="O140" s="80"/>
      <c r="P140" s="80"/>
      <c r="Q140" s="80"/>
      <c r="R140" s="80"/>
      <c r="S140" s="80"/>
      <c r="T140" s="81"/>
      <c r="AT140" s="18" t="s">
        <v>204</v>
      </c>
      <c r="AU140" s="18" t="s">
        <v>86</v>
      </c>
    </row>
    <row r="141" s="12" customFormat="1">
      <c r="B141" s="235"/>
      <c r="C141" s="236"/>
      <c r="D141" s="229" t="s">
        <v>285</v>
      </c>
      <c r="E141" s="237" t="s">
        <v>19</v>
      </c>
      <c r="F141" s="238" t="s">
        <v>3561</v>
      </c>
      <c r="G141" s="236"/>
      <c r="H141" s="239">
        <v>483.33300000000003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285</v>
      </c>
      <c r="AU141" s="245" t="s">
        <v>86</v>
      </c>
      <c r="AV141" s="12" t="s">
        <v>86</v>
      </c>
      <c r="AW141" s="12" t="s">
        <v>37</v>
      </c>
      <c r="AX141" s="12" t="s">
        <v>84</v>
      </c>
      <c r="AY141" s="245" t="s">
        <v>195</v>
      </c>
    </row>
    <row r="142" s="1" customFormat="1" ht="16.5" customHeight="1">
      <c r="B142" s="39"/>
      <c r="C142" s="217" t="s">
        <v>366</v>
      </c>
      <c r="D142" s="217" t="s">
        <v>198</v>
      </c>
      <c r="E142" s="218" t="s">
        <v>399</v>
      </c>
      <c r="F142" s="219" t="s">
        <v>3562</v>
      </c>
      <c r="G142" s="220" t="s">
        <v>336</v>
      </c>
      <c r="H142" s="221">
        <v>0.83999999999999997</v>
      </c>
      <c r="I142" s="222"/>
      <c r="J142" s="223">
        <f>ROUND(I142*H142,2)</f>
        <v>0</v>
      </c>
      <c r="K142" s="219" t="s">
        <v>19</v>
      </c>
      <c r="L142" s="44"/>
      <c r="M142" s="224" t="s">
        <v>19</v>
      </c>
      <c r="N142" s="225" t="s">
        <v>47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213</v>
      </c>
      <c r="AT142" s="18" t="s">
        <v>198</v>
      </c>
      <c r="AU142" s="18" t="s">
        <v>86</v>
      </c>
      <c r="AY142" s="18" t="s">
        <v>195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84</v>
      </c>
      <c r="BK142" s="228">
        <f>ROUND(I142*H142,2)</f>
        <v>0</v>
      </c>
      <c r="BL142" s="18" t="s">
        <v>213</v>
      </c>
      <c r="BM142" s="18" t="s">
        <v>3563</v>
      </c>
    </row>
    <row r="143" s="1" customFormat="1">
      <c r="B143" s="39"/>
      <c r="C143" s="40"/>
      <c r="D143" s="229" t="s">
        <v>204</v>
      </c>
      <c r="E143" s="40"/>
      <c r="F143" s="230" t="s">
        <v>400</v>
      </c>
      <c r="G143" s="40"/>
      <c r="H143" s="40"/>
      <c r="I143" s="144"/>
      <c r="J143" s="40"/>
      <c r="K143" s="40"/>
      <c r="L143" s="44"/>
      <c r="M143" s="231"/>
      <c r="N143" s="80"/>
      <c r="O143" s="80"/>
      <c r="P143" s="80"/>
      <c r="Q143" s="80"/>
      <c r="R143" s="80"/>
      <c r="S143" s="80"/>
      <c r="T143" s="81"/>
      <c r="AT143" s="18" t="s">
        <v>204</v>
      </c>
      <c r="AU143" s="18" t="s">
        <v>86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3564</v>
      </c>
      <c r="G144" s="236"/>
      <c r="H144" s="239">
        <v>0.72499999999999998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76</v>
      </c>
      <c r="AY144" s="245" t="s">
        <v>195</v>
      </c>
    </row>
    <row r="145" s="12" customFormat="1">
      <c r="B145" s="235"/>
      <c r="C145" s="236"/>
      <c r="D145" s="229" t="s">
        <v>285</v>
      </c>
      <c r="E145" s="237" t="s">
        <v>19</v>
      </c>
      <c r="F145" s="238" t="s">
        <v>3559</v>
      </c>
      <c r="G145" s="236"/>
      <c r="H145" s="239">
        <v>0.11500000000000001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285</v>
      </c>
      <c r="AU145" s="245" t="s">
        <v>86</v>
      </c>
      <c r="AV145" s="12" t="s">
        <v>86</v>
      </c>
      <c r="AW145" s="12" t="s">
        <v>37</v>
      </c>
      <c r="AX145" s="12" t="s">
        <v>76</v>
      </c>
      <c r="AY145" s="245" t="s">
        <v>195</v>
      </c>
    </row>
    <row r="146" s="13" customFormat="1">
      <c r="B146" s="246"/>
      <c r="C146" s="247"/>
      <c r="D146" s="229" t="s">
        <v>285</v>
      </c>
      <c r="E146" s="248" t="s">
        <v>19</v>
      </c>
      <c r="F146" s="249" t="s">
        <v>294</v>
      </c>
      <c r="G146" s="247"/>
      <c r="H146" s="250">
        <v>0.83999999999999997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285</v>
      </c>
      <c r="AU146" s="256" t="s">
        <v>86</v>
      </c>
      <c r="AV146" s="13" t="s">
        <v>213</v>
      </c>
      <c r="AW146" s="13" t="s">
        <v>37</v>
      </c>
      <c r="AX146" s="13" t="s">
        <v>84</v>
      </c>
      <c r="AY146" s="256" t="s">
        <v>195</v>
      </c>
    </row>
    <row r="147" s="1" customFormat="1" ht="16.5" customHeight="1">
      <c r="B147" s="39"/>
      <c r="C147" s="217" t="s">
        <v>373</v>
      </c>
      <c r="D147" s="217" t="s">
        <v>198</v>
      </c>
      <c r="E147" s="218" t="s">
        <v>413</v>
      </c>
      <c r="F147" s="219" t="s">
        <v>414</v>
      </c>
      <c r="G147" s="220" t="s">
        <v>336</v>
      </c>
      <c r="H147" s="221">
        <v>4</v>
      </c>
      <c r="I147" s="222"/>
      <c r="J147" s="223">
        <f>ROUND(I147*H147,2)</f>
        <v>0</v>
      </c>
      <c r="K147" s="219" t="s">
        <v>208</v>
      </c>
      <c r="L147" s="44"/>
      <c r="M147" s="224" t="s">
        <v>19</v>
      </c>
      <c r="N147" s="225" t="s">
        <v>47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213</v>
      </c>
      <c r="AT147" s="18" t="s">
        <v>198</v>
      </c>
      <c r="AU147" s="18" t="s">
        <v>86</v>
      </c>
      <c r="AY147" s="18" t="s">
        <v>195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84</v>
      </c>
      <c r="BK147" s="228">
        <f>ROUND(I147*H147,2)</f>
        <v>0</v>
      </c>
      <c r="BL147" s="18" t="s">
        <v>213</v>
      </c>
      <c r="BM147" s="18" t="s">
        <v>3565</v>
      </c>
    </row>
    <row r="148" s="1" customFormat="1">
      <c r="B148" s="39"/>
      <c r="C148" s="40"/>
      <c r="D148" s="229" t="s">
        <v>204</v>
      </c>
      <c r="E148" s="40"/>
      <c r="F148" s="230" t="s">
        <v>338</v>
      </c>
      <c r="G148" s="40"/>
      <c r="H148" s="40"/>
      <c r="I148" s="144"/>
      <c r="J148" s="40"/>
      <c r="K148" s="40"/>
      <c r="L148" s="44"/>
      <c r="M148" s="231"/>
      <c r="N148" s="80"/>
      <c r="O148" s="80"/>
      <c r="P148" s="80"/>
      <c r="Q148" s="80"/>
      <c r="R148" s="80"/>
      <c r="S148" s="80"/>
      <c r="T148" s="81"/>
      <c r="AT148" s="18" t="s">
        <v>204</v>
      </c>
      <c r="AU148" s="18" t="s">
        <v>86</v>
      </c>
    </row>
    <row r="149" s="12" customFormat="1">
      <c r="B149" s="235"/>
      <c r="C149" s="236"/>
      <c r="D149" s="229" t="s">
        <v>285</v>
      </c>
      <c r="E149" s="237" t="s">
        <v>19</v>
      </c>
      <c r="F149" s="238" t="s">
        <v>3566</v>
      </c>
      <c r="G149" s="236"/>
      <c r="H149" s="239">
        <v>4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285</v>
      </c>
      <c r="AU149" s="245" t="s">
        <v>86</v>
      </c>
      <c r="AV149" s="12" t="s">
        <v>86</v>
      </c>
      <c r="AW149" s="12" t="s">
        <v>37</v>
      </c>
      <c r="AX149" s="12" t="s">
        <v>84</v>
      </c>
      <c r="AY149" s="245" t="s">
        <v>195</v>
      </c>
    </row>
    <row r="150" s="11" customFormat="1" ht="22.8" customHeight="1">
      <c r="B150" s="201"/>
      <c r="C150" s="202"/>
      <c r="D150" s="203" t="s">
        <v>75</v>
      </c>
      <c r="E150" s="215" t="s">
        <v>977</v>
      </c>
      <c r="F150" s="215" t="s">
        <v>978</v>
      </c>
      <c r="G150" s="202"/>
      <c r="H150" s="202"/>
      <c r="I150" s="205"/>
      <c r="J150" s="216">
        <f>BK150</f>
        <v>0</v>
      </c>
      <c r="K150" s="202"/>
      <c r="L150" s="207"/>
      <c r="M150" s="208"/>
      <c r="N150" s="209"/>
      <c r="O150" s="209"/>
      <c r="P150" s="210">
        <f>SUM(P151:P152)</f>
        <v>0</v>
      </c>
      <c r="Q150" s="209"/>
      <c r="R150" s="210">
        <f>SUM(R151:R152)</f>
        <v>0</v>
      </c>
      <c r="S150" s="209"/>
      <c r="T150" s="211">
        <f>SUM(T151:T152)</f>
        <v>0</v>
      </c>
      <c r="AR150" s="212" t="s">
        <v>84</v>
      </c>
      <c r="AT150" s="213" t="s">
        <v>75</v>
      </c>
      <c r="AU150" s="213" t="s">
        <v>84</v>
      </c>
      <c r="AY150" s="212" t="s">
        <v>195</v>
      </c>
      <c r="BK150" s="214">
        <f>SUM(BK151:BK152)</f>
        <v>0</v>
      </c>
    </row>
    <row r="151" s="1" customFormat="1" ht="16.5" customHeight="1">
      <c r="B151" s="39"/>
      <c r="C151" s="217" t="s">
        <v>381</v>
      </c>
      <c r="D151" s="217" t="s">
        <v>198</v>
      </c>
      <c r="E151" s="218" t="s">
        <v>3567</v>
      </c>
      <c r="F151" s="219" t="s">
        <v>3568</v>
      </c>
      <c r="G151" s="220" t="s">
        <v>336</v>
      </c>
      <c r="H151" s="221">
        <v>2.0960000000000001</v>
      </c>
      <c r="I151" s="222"/>
      <c r="J151" s="223">
        <f>ROUND(I151*H151,2)</f>
        <v>0</v>
      </c>
      <c r="K151" s="219" t="s">
        <v>208</v>
      </c>
      <c r="L151" s="44"/>
      <c r="M151" s="224" t="s">
        <v>19</v>
      </c>
      <c r="N151" s="225" t="s">
        <v>47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213</v>
      </c>
      <c r="AT151" s="18" t="s">
        <v>198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213</v>
      </c>
      <c r="BM151" s="18" t="s">
        <v>3569</v>
      </c>
    </row>
    <row r="152" s="1" customFormat="1">
      <c r="B152" s="39"/>
      <c r="C152" s="40"/>
      <c r="D152" s="229" t="s">
        <v>204</v>
      </c>
      <c r="E152" s="40"/>
      <c r="F152" s="230" t="s">
        <v>3570</v>
      </c>
      <c r="G152" s="40"/>
      <c r="H152" s="40"/>
      <c r="I152" s="144"/>
      <c r="J152" s="40"/>
      <c r="K152" s="40"/>
      <c r="L152" s="44"/>
      <c r="M152" s="231"/>
      <c r="N152" s="80"/>
      <c r="O152" s="80"/>
      <c r="P152" s="80"/>
      <c r="Q152" s="80"/>
      <c r="R152" s="80"/>
      <c r="S152" s="80"/>
      <c r="T152" s="81"/>
      <c r="AT152" s="18" t="s">
        <v>204</v>
      </c>
      <c r="AU152" s="18" t="s">
        <v>86</v>
      </c>
    </row>
    <row r="153" s="11" customFormat="1" ht="25.92" customHeight="1">
      <c r="B153" s="201"/>
      <c r="C153" s="202"/>
      <c r="D153" s="203" t="s">
        <v>75</v>
      </c>
      <c r="E153" s="204" t="s">
        <v>990</v>
      </c>
      <c r="F153" s="204" t="s">
        <v>991</v>
      </c>
      <c r="G153" s="202"/>
      <c r="H153" s="202"/>
      <c r="I153" s="205"/>
      <c r="J153" s="206">
        <f>BK153</f>
        <v>0</v>
      </c>
      <c r="K153" s="202"/>
      <c r="L153" s="207"/>
      <c r="M153" s="208"/>
      <c r="N153" s="209"/>
      <c r="O153" s="209"/>
      <c r="P153" s="210">
        <f>P154</f>
        <v>0</v>
      </c>
      <c r="Q153" s="209"/>
      <c r="R153" s="210">
        <f>R154</f>
        <v>0.055279040000000002</v>
      </c>
      <c r="S153" s="209"/>
      <c r="T153" s="211">
        <f>T154</f>
        <v>0</v>
      </c>
      <c r="AR153" s="212" t="s">
        <v>86</v>
      </c>
      <c r="AT153" s="213" t="s">
        <v>75</v>
      </c>
      <c r="AU153" s="213" t="s">
        <v>76</v>
      </c>
      <c r="AY153" s="212" t="s">
        <v>195</v>
      </c>
      <c r="BK153" s="214">
        <f>BK154</f>
        <v>0</v>
      </c>
    </row>
    <row r="154" s="11" customFormat="1" ht="22.8" customHeight="1">
      <c r="B154" s="201"/>
      <c r="C154" s="202"/>
      <c r="D154" s="203" t="s">
        <v>75</v>
      </c>
      <c r="E154" s="215" t="s">
        <v>1580</v>
      </c>
      <c r="F154" s="215" t="s">
        <v>1581</v>
      </c>
      <c r="G154" s="202"/>
      <c r="H154" s="202"/>
      <c r="I154" s="205"/>
      <c r="J154" s="216">
        <f>BK154</f>
        <v>0</v>
      </c>
      <c r="K154" s="202"/>
      <c r="L154" s="207"/>
      <c r="M154" s="208"/>
      <c r="N154" s="209"/>
      <c r="O154" s="209"/>
      <c r="P154" s="210">
        <f>SUM(P155:P168)</f>
        <v>0</v>
      </c>
      <c r="Q154" s="209"/>
      <c r="R154" s="210">
        <f>SUM(R155:R168)</f>
        <v>0.055279040000000002</v>
      </c>
      <c r="S154" s="209"/>
      <c r="T154" s="211">
        <f>SUM(T155:T168)</f>
        <v>0</v>
      </c>
      <c r="AR154" s="212" t="s">
        <v>86</v>
      </c>
      <c r="AT154" s="213" t="s">
        <v>75</v>
      </c>
      <c r="AU154" s="213" t="s">
        <v>84</v>
      </c>
      <c r="AY154" s="212" t="s">
        <v>195</v>
      </c>
      <c r="BK154" s="214">
        <f>SUM(BK155:BK168)</f>
        <v>0</v>
      </c>
    </row>
    <row r="155" s="1" customFormat="1" ht="16.5" customHeight="1">
      <c r="B155" s="39"/>
      <c r="C155" s="217" t="s">
        <v>387</v>
      </c>
      <c r="D155" s="217" t="s">
        <v>198</v>
      </c>
      <c r="E155" s="218" t="s">
        <v>3571</v>
      </c>
      <c r="F155" s="219" t="s">
        <v>3572</v>
      </c>
      <c r="G155" s="220" t="s">
        <v>282</v>
      </c>
      <c r="H155" s="221">
        <v>10.34</v>
      </c>
      <c r="I155" s="222"/>
      <c r="J155" s="223">
        <f>ROUND(I155*H155,2)</f>
        <v>0</v>
      </c>
      <c r="K155" s="219" t="s">
        <v>208</v>
      </c>
      <c r="L155" s="44"/>
      <c r="M155" s="224" t="s">
        <v>19</v>
      </c>
      <c r="N155" s="225" t="s">
        <v>47</v>
      </c>
      <c r="O155" s="8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18" t="s">
        <v>267</v>
      </c>
      <c r="AT155" s="18" t="s">
        <v>198</v>
      </c>
      <c r="AU155" s="18" t="s">
        <v>86</v>
      </c>
      <c r="AY155" s="18" t="s">
        <v>195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8" t="s">
        <v>84</v>
      </c>
      <c r="BK155" s="228">
        <f>ROUND(I155*H155,2)</f>
        <v>0</v>
      </c>
      <c r="BL155" s="18" t="s">
        <v>267</v>
      </c>
      <c r="BM155" s="18" t="s">
        <v>3573</v>
      </c>
    </row>
    <row r="156" s="1" customFormat="1">
      <c r="B156" s="39"/>
      <c r="C156" s="40"/>
      <c r="D156" s="229" t="s">
        <v>204</v>
      </c>
      <c r="E156" s="40"/>
      <c r="F156" s="230" t="s">
        <v>3574</v>
      </c>
      <c r="G156" s="40"/>
      <c r="H156" s="40"/>
      <c r="I156" s="144"/>
      <c r="J156" s="40"/>
      <c r="K156" s="40"/>
      <c r="L156" s="44"/>
      <c r="M156" s="231"/>
      <c r="N156" s="80"/>
      <c r="O156" s="80"/>
      <c r="P156" s="80"/>
      <c r="Q156" s="80"/>
      <c r="R156" s="80"/>
      <c r="S156" s="80"/>
      <c r="T156" s="81"/>
      <c r="AT156" s="18" t="s">
        <v>204</v>
      </c>
      <c r="AU156" s="18" t="s">
        <v>86</v>
      </c>
    </row>
    <row r="157" s="12" customFormat="1">
      <c r="B157" s="235"/>
      <c r="C157" s="236"/>
      <c r="D157" s="229" t="s">
        <v>285</v>
      </c>
      <c r="E157" s="237" t="s">
        <v>19</v>
      </c>
      <c r="F157" s="238" t="s">
        <v>3575</v>
      </c>
      <c r="G157" s="236"/>
      <c r="H157" s="239">
        <v>10.34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285</v>
      </c>
      <c r="AU157" s="245" t="s">
        <v>86</v>
      </c>
      <c r="AV157" s="12" t="s">
        <v>86</v>
      </c>
      <c r="AW157" s="12" t="s">
        <v>37</v>
      </c>
      <c r="AX157" s="12" t="s">
        <v>84</v>
      </c>
      <c r="AY157" s="245" t="s">
        <v>195</v>
      </c>
    </row>
    <row r="158" s="1" customFormat="1" ht="16.5" customHeight="1">
      <c r="B158" s="39"/>
      <c r="C158" s="270" t="s">
        <v>7</v>
      </c>
      <c r="D158" s="270" t="s">
        <v>497</v>
      </c>
      <c r="E158" s="271" t="s">
        <v>3576</v>
      </c>
      <c r="F158" s="272" t="s">
        <v>3577</v>
      </c>
      <c r="G158" s="273" t="s">
        <v>336</v>
      </c>
      <c r="H158" s="274">
        <v>0.0030000000000000001</v>
      </c>
      <c r="I158" s="275"/>
      <c r="J158" s="276">
        <f>ROUND(I158*H158,2)</f>
        <v>0</v>
      </c>
      <c r="K158" s="272" t="s">
        <v>208</v>
      </c>
      <c r="L158" s="277"/>
      <c r="M158" s="278" t="s">
        <v>19</v>
      </c>
      <c r="N158" s="279" t="s">
        <v>47</v>
      </c>
      <c r="O158" s="80"/>
      <c r="P158" s="226">
        <f>O158*H158</f>
        <v>0</v>
      </c>
      <c r="Q158" s="226">
        <v>1</v>
      </c>
      <c r="R158" s="226">
        <f>Q158*H158</f>
        <v>0.0030000000000000001</v>
      </c>
      <c r="S158" s="226">
        <v>0</v>
      </c>
      <c r="T158" s="227">
        <f>S158*H158</f>
        <v>0</v>
      </c>
      <c r="AR158" s="18" t="s">
        <v>593</v>
      </c>
      <c r="AT158" s="18" t="s">
        <v>497</v>
      </c>
      <c r="AU158" s="18" t="s">
        <v>86</v>
      </c>
      <c r="AY158" s="18" t="s">
        <v>195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84</v>
      </c>
      <c r="BK158" s="228">
        <f>ROUND(I158*H158,2)</f>
        <v>0</v>
      </c>
      <c r="BL158" s="18" t="s">
        <v>267</v>
      </c>
      <c r="BM158" s="18" t="s">
        <v>3578</v>
      </c>
    </row>
    <row r="159" s="1" customFormat="1">
      <c r="B159" s="39"/>
      <c r="C159" s="40"/>
      <c r="D159" s="229" t="s">
        <v>204</v>
      </c>
      <c r="E159" s="40"/>
      <c r="F159" s="230" t="s">
        <v>3577</v>
      </c>
      <c r="G159" s="40"/>
      <c r="H159" s="40"/>
      <c r="I159" s="144"/>
      <c r="J159" s="40"/>
      <c r="K159" s="40"/>
      <c r="L159" s="44"/>
      <c r="M159" s="231"/>
      <c r="N159" s="80"/>
      <c r="O159" s="80"/>
      <c r="P159" s="80"/>
      <c r="Q159" s="80"/>
      <c r="R159" s="80"/>
      <c r="S159" s="80"/>
      <c r="T159" s="81"/>
      <c r="AT159" s="18" t="s">
        <v>204</v>
      </c>
      <c r="AU159" s="18" t="s">
        <v>86</v>
      </c>
    </row>
    <row r="160" s="12" customFormat="1">
      <c r="B160" s="235"/>
      <c r="C160" s="236"/>
      <c r="D160" s="229" t="s">
        <v>285</v>
      </c>
      <c r="E160" s="236"/>
      <c r="F160" s="238" t="s">
        <v>3579</v>
      </c>
      <c r="G160" s="236"/>
      <c r="H160" s="239">
        <v>0.0030000000000000001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285</v>
      </c>
      <c r="AU160" s="245" t="s">
        <v>86</v>
      </c>
      <c r="AV160" s="12" t="s">
        <v>86</v>
      </c>
      <c r="AW160" s="12" t="s">
        <v>4</v>
      </c>
      <c r="AX160" s="12" t="s">
        <v>84</v>
      </c>
      <c r="AY160" s="245" t="s">
        <v>195</v>
      </c>
    </row>
    <row r="161" s="1" customFormat="1" ht="16.5" customHeight="1">
      <c r="B161" s="39"/>
      <c r="C161" s="217" t="s">
        <v>398</v>
      </c>
      <c r="D161" s="217" t="s">
        <v>198</v>
      </c>
      <c r="E161" s="218" t="s">
        <v>3580</v>
      </c>
      <c r="F161" s="219" t="s">
        <v>3581</v>
      </c>
      <c r="G161" s="220" t="s">
        <v>282</v>
      </c>
      <c r="H161" s="221">
        <v>10.34</v>
      </c>
      <c r="I161" s="222"/>
      <c r="J161" s="223">
        <f>ROUND(I161*H161,2)</f>
        <v>0</v>
      </c>
      <c r="K161" s="219" t="s">
        <v>208</v>
      </c>
      <c r="L161" s="44"/>
      <c r="M161" s="224" t="s">
        <v>19</v>
      </c>
      <c r="N161" s="225" t="s">
        <v>47</v>
      </c>
      <c r="O161" s="80"/>
      <c r="P161" s="226">
        <f>O161*H161</f>
        <v>0</v>
      </c>
      <c r="Q161" s="226">
        <v>0.00040000000000000002</v>
      </c>
      <c r="R161" s="226">
        <f>Q161*H161</f>
        <v>0.0041359999999999999</v>
      </c>
      <c r="S161" s="226">
        <v>0</v>
      </c>
      <c r="T161" s="227">
        <f>S161*H161</f>
        <v>0</v>
      </c>
      <c r="AR161" s="18" t="s">
        <v>267</v>
      </c>
      <c r="AT161" s="18" t="s">
        <v>198</v>
      </c>
      <c r="AU161" s="18" t="s">
        <v>86</v>
      </c>
      <c r="AY161" s="18" t="s">
        <v>195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84</v>
      </c>
      <c r="BK161" s="228">
        <f>ROUND(I161*H161,2)</f>
        <v>0</v>
      </c>
      <c r="BL161" s="18" t="s">
        <v>267</v>
      </c>
      <c r="BM161" s="18" t="s">
        <v>3582</v>
      </c>
    </row>
    <row r="162" s="1" customFormat="1">
      <c r="B162" s="39"/>
      <c r="C162" s="40"/>
      <c r="D162" s="229" t="s">
        <v>204</v>
      </c>
      <c r="E162" s="40"/>
      <c r="F162" s="230" t="s">
        <v>3583</v>
      </c>
      <c r="G162" s="40"/>
      <c r="H162" s="40"/>
      <c r="I162" s="144"/>
      <c r="J162" s="40"/>
      <c r="K162" s="40"/>
      <c r="L162" s="44"/>
      <c r="M162" s="231"/>
      <c r="N162" s="80"/>
      <c r="O162" s="80"/>
      <c r="P162" s="80"/>
      <c r="Q162" s="80"/>
      <c r="R162" s="80"/>
      <c r="S162" s="80"/>
      <c r="T162" s="81"/>
      <c r="AT162" s="18" t="s">
        <v>204</v>
      </c>
      <c r="AU162" s="18" t="s">
        <v>86</v>
      </c>
    </row>
    <row r="163" s="12" customFormat="1">
      <c r="B163" s="235"/>
      <c r="C163" s="236"/>
      <c r="D163" s="229" t="s">
        <v>285</v>
      </c>
      <c r="E163" s="237" t="s">
        <v>19</v>
      </c>
      <c r="F163" s="238" t="s">
        <v>3575</v>
      </c>
      <c r="G163" s="236"/>
      <c r="H163" s="239">
        <v>10.34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285</v>
      </c>
      <c r="AU163" s="245" t="s">
        <v>86</v>
      </c>
      <c r="AV163" s="12" t="s">
        <v>86</v>
      </c>
      <c r="AW163" s="12" t="s">
        <v>37</v>
      </c>
      <c r="AX163" s="12" t="s">
        <v>84</v>
      </c>
      <c r="AY163" s="245" t="s">
        <v>195</v>
      </c>
    </row>
    <row r="164" s="1" customFormat="1" ht="16.5" customHeight="1">
      <c r="B164" s="39"/>
      <c r="C164" s="270" t="s">
        <v>406</v>
      </c>
      <c r="D164" s="270" t="s">
        <v>497</v>
      </c>
      <c r="E164" s="271" t="s">
        <v>3584</v>
      </c>
      <c r="F164" s="272" t="s">
        <v>3585</v>
      </c>
      <c r="G164" s="273" t="s">
        <v>282</v>
      </c>
      <c r="H164" s="274">
        <v>12.408</v>
      </c>
      <c r="I164" s="275"/>
      <c r="J164" s="276">
        <f>ROUND(I164*H164,2)</f>
        <v>0</v>
      </c>
      <c r="K164" s="272" t="s">
        <v>19</v>
      </c>
      <c r="L164" s="277"/>
      <c r="M164" s="278" t="s">
        <v>19</v>
      </c>
      <c r="N164" s="279" t="s">
        <v>47</v>
      </c>
      <c r="O164" s="80"/>
      <c r="P164" s="226">
        <f>O164*H164</f>
        <v>0</v>
      </c>
      <c r="Q164" s="226">
        <v>0.0038800000000000002</v>
      </c>
      <c r="R164" s="226">
        <f>Q164*H164</f>
        <v>0.048143039999999998</v>
      </c>
      <c r="S164" s="226">
        <v>0</v>
      </c>
      <c r="T164" s="227">
        <f>S164*H164</f>
        <v>0</v>
      </c>
      <c r="AR164" s="18" t="s">
        <v>593</v>
      </c>
      <c r="AT164" s="18" t="s">
        <v>497</v>
      </c>
      <c r="AU164" s="18" t="s">
        <v>86</v>
      </c>
      <c r="AY164" s="18" t="s">
        <v>195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8" t="s">
        <v>84</v>
      </c>
      <c r="BK164" s="228">
        <f>ROUND(I164*H164,2)</f>
        <v>0</v>
      </c>
      <c r="BL164" s="18" t="s">
        <v>267</v>
      </c>
      <c r="BM164" s="18" t="s">
        <v>3586</v>
      </c>
    </row>
    <row r="165" s="1" customFormat="1">
      <c r="B165" s="39"/>
      <c r="C165" s="40"/>
      <c r="D165" s="229" t="s">
        <v>204</v>
      </c>
      <c r="E165" s="40"/>
      <c r="F165" s="230" t="s">
        <v>3585</v>
      </c>
      <c r="G165" s="40"/>
      <c r="H165" s="40"/>
      <c r="I165" s="144"/>
      <c r="J165" s="40"/>
      <c r="K165" s="40"/>
      <c r="L165" s="44"/>
      <c r="M165" s="231"/>
      <c r="N165" s="80"/>
      <c r="O165" s="80"/>
      <c r="P165" s="80"/>
      <c r="Q165" s="80"/>
      <c r="R165" s="80"/>
      <c r="S165" s="80"/>
      <c r="T165" s="81"/>
      <c r="AT165" s="18" t="s">
        <v>204</v>
      </c>
      <c r="AU165" s="18" t="s">
        <v>86</v>
      </c>
    </row>
    <row r="166" s="12" customFormat="1">
      <c r="B166" s="235"/>
      <c r="C166" s="236"/>
      <c r="D166" s="229" t="s">
        <v>285</v>
      </c>
      <c r="E166" s="236"/>
      <c r="F166" s="238" t="s">
        <v>3587</v>
      </c>
      <c r="G166" s="236"/>
      <c r="H166" s="239">
        <v>12.408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285</v>
      </c>
      <c r="AU166" s="245" t="s">
        <v>86</v>
      </c>
      <c r="AV166" s="12" t="s">
        <v>86</v>
      </c>
      <c r="AW166" s="12" t="s">
        <v>4</v>
      </c>
      <c r="AX166" s="12" t="s">
        <v>84</v>
      </c>
      <c r="AY166" s="245" t="s">
        <v>195</v>
      </c>
    </row>
    <row r="167" s="1" customFormat="1" ht="16.5" customHeight="1">
      <c r="B167" s="39"/>
      <c r="C167" s="217" t="s">
        <v>412</v>
      </c>
      <c r="D167" s="217" t="s">
        <v>198</v>
      </c>
      <c r="E167" s="218" t="s">
        <v>1611</v>
      </c>
      <c r="F167" s="219" t="s">
        <v>1612</v>
      </c>
      <c r="G167" s="220" t="s">
        <v>336</v>
      </c>
      <c r="H167" s="221">
        <v>0.055</v>
      </c>
      <c r="I167" s="222"/>
      <c r="J167" s="223">
        <f>ROUND(I167*H167,2)</f>
        <v>0</v>
      </c>
      <c r="K167" s="219" t="s">
        <v>208</v>
      </c>
      <c r="L167" s="44"/>
      <c r="M167" s="224" t="s">
        <v>19</v>
      </c>
      <c r="N167" s="225" t="s">
        <v>47</v>
      </c>
      <c r="O167" s="8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AR167" s="18" t="s">
        <v>267</v>
      </c>
      <c r="AT167" s="18" t="s">
        <v>198</v>
      </c>
      <c r="AU167" s="18" t="s">
        <v>86</v>
      </c>
      <c r="AY167" s="18" t="s">
        <v>195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84</v>
      </c>
      <c r="BK167" s="228">
        <f>ROUND(I167*H167,2)</f>
        <v>0</v>
      </c>
      <c r="BL167" s="18" t="s">
        <v>267</v>
      </c>
      <c r="BM167" s="18" t="s">
        <v>3588</v>
      </c>
    </row>
    <row r="168" s="1" customFormat="1">
      <c r="B168" s="39"/>
      <c r="C168" s="40"/>
      <c r="D168" s="229" t="s">
        <v>204</v>
      </c>
      <c r="E168" s="40"/>
      <c r="F168" s="230" t="s">
        <v>1614</v>
      </c>
      <c r="G168" s="40"/>
      <c r="H168" s="40"/>
      <c r="I168" s="144"/>
      <c r="J168" s="40"/>
      <c r="K168" s="40"/>
      <c r="L168" s="44"/>
      <c r="M168" s="232"/>
      <c r="N168" s="233"/>
      <c r="O168" s="233"/>
      <c r="P168" s="233"/>
      <c r="Q168" s="233"/>
      <c r="R168" s="233"/>
      <c r="S168" s="233"/>
      <c r="T168" s="234"/>
      <c r="AT168" s="18" t="s">
        <v>204</v>
      </c>
      <c r="AU168" s="18" t="s">
        <v>86</v>
      </c>
    </row>
    <row r="169" s="1" customFormat="1" ht="6.96" customHeight="1">
      <c r="B169" s="58"/>
      <c r="C169" s="59"/>
      <c r="D169" s="59"/>
      <c r="E169" s="59"/>
      <c r="F169" s="59"/>
      <c r="G169" s="59"/>
      <c r="H169" s="59"/>
      <c r="I169" s="168"/>
      <c r="J169" s="59"/>
      <c r="K169" s="59"/>
      <c r="L169" s="44"/>
    </row>
  </sheetData>
  <sheetProtection sheet="1" autoFilter="0" formatColumns="0" formatRows="0" objects="1" scenarios="1" spinCount="100000" saltValue="rvp9tpeKLOVehlyWawHOtcHYjUAlNT3Me/gbfTI1G+C9oi0/ctasFgtwp/E6QXHrJf7+iz8xO9g+4Nw3aLDIjQ==" hashValue="tsOpxPoVE/mbvP33LDJq0BHC4Q/eoxsJRkONzS8tVGm5jlyQfpui31DhYSwObqFQ4KLekIV9yrKUsvmSXqcs9g==" algorithmName="SHA-512" password="CC35"/>
  <autoFilter ref="C86:K16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166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3589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ROUND(J82,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ROUND((SUM(BE82:BE195)),  2)</f>
        <v>0</v>
      </c>
      <c r="I33" s="157">
        <v>0.20999999999999999</v>
      </c>
      <c r="J33" s="156">
        <f>ROUND(((SUM(BE82:BE195))*I33),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ROUND((SUM(BF82:BF195)),  2)</f>
        <v>0</v>
      </c>
      <c r="I34" s="157">
        <v>0.14999999999999999</v>
      </c>
      <c r="J34" s="156">
        <f>ROUND(((SUM(BF82:BF195))*I34),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ROUND((SUM(BG82:BG195)),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ROUND((SUM(BH82:BH195)),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ROUND((SUM(BI82:BI195)),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801 - Vegetační úpravy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J82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J83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J84</f>
        <v>0</v>
      </c>
      <c r="K61" s="122"/>
      <c r="L61" s="190"/>
    </row>
    <row r="62" s="9" customFormat="1" ht="19.92" customHeight="1">
      <c r="B62" s="185"/>
      <c r="C62" s="122"/>
      <c r="D62" s="186" t="s">
        <v>422</v>
      </c>
      <c r="E62" s="187"/>
      <c r="F62" s="187"/>
      <c r="G62" s="187"/>
      <c r="H62" s="187"/>
      <c r="I62" s="188"/>
      <c r="J62" s="189">
        <f>J193</f>
        <v>0</v>
      </c>
      <c r="K62" s="122"/>
      <c r="L62" s="190"/>
    </row>
    <row r="63" s="1" customFormat="1" ht="21.84" customHeight="1">
      <c r="B63" s="39"/>
      <c r="C63" s="40"/>
      <c r="D63" s="40"/>
      <c r="E63" s="40"/>
      <c r="F63" s="40"/>
      <c r="G63" s="40"/>
      <c r="H63" s="40"/>
      <c r="I63" s="144"/>
      <c r="J63" s="40"/>
      <c r="K63" s="40"/>
      <c r="L63" s="44"/>
    </row>
    <row r="64" s="1" customFormat="1" ht="6.96" customHeight="1">
      <c r="B64" s="58"/>
      <c r="C64" s="59"/>
      <c r="D64" s="59"/>
      <c r="E64" s="59"/>
      <c r="F64" s="59"/>
      <c r="G64" s="59"/>
      <c r="H64" s="59"/>
      <c r="I64" s="168"/>
      <c r="J64" s="59"/>
      <c r="K64" s="59"/>
      <c r="L64" s="44"/>
    </row>
    <row r="68" s="1" customFormat="1" ht="6.96" customHeight="1">
      <c r="B68" s="60"/>
      <c r="C68" s="61"/>
      <c r="D68" s="61"/>
      <c r="E68" s="61"/>
      <c r="F68" s="61"/>
      <c r="G68" s="61"/>
      <c r="H68" s="61"/>
      <c r="I68" s="171"/>
      <c r="J68" s="61"/>
      <c r="K68" s="61"/>
      <c r="L68" s="44"/>
    </row>
    <row r="69" s="1" customFormat="1" ht="24.96" customHeight="1">
      <c r="B69" s="39"/>
      <c r="C69" s="24" t="s">
        <v>179</v>
      </c>
      <c r="D69" s="40"/>
      <c r="E69" s="40"/>
      <c r="F69" s="40"/>
      <c r="G69" s="40"/>
      <c r="H69" s="40"/>
      <c r="I69" s="144"/>
      <c r="J69" s="40"/>
      <c r="K69" s="40"/>
      <c r="L69" s="44"/>
    </row>
    <row r="70" s="1" customFormat="1" ht="6.96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12" customHeight="1">
      <c r="B71" s="39"/>
      <c r="C71" s="33" t="s">
        <v>16</v>
      </c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16.5" customHeight="1">
      <c r="B72" s="39"/>
      <c r="C72" s="40"/>
      <c r="D72" s="40"/>
      <c r="E72" s="172" t="str">
        <f>E7</f>
        <v>Malešická, 1. a 2. etapa, 2. etapa Za Vackovem - Habrová</v>
      </c>
      <c r="F72" s="33"/>
      <c r="G72" s="33"/>
      <c r="H72" s="33"/>
      <c r="I72" s="144"/>
      <c r="J72" s="40"/>
      <c r="K72" s="40"/>
      <c r="L72" s="44"/>
    </row>
    <row r="73" s="1" customFormat="1" ht="12" customHeight="1">
      <c r="B73" s="39"/>
      <c r="C73" s="33" t="s">
        <v>168</v>
      </c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16.5" customHeight="1">
      <c r="B74" s="39"/>
      <c r="C74" s="40"/>
      <c r="D74" s="40"/>
      <c r="E74" s="65" t="str">
        <f>E9</f>
        <v>SO 801 - Vegetační úpravy</v>
      </c>
      <c r="F74" s="40"/>
      <c r="G74" s="40"/>
      <c r="H74" s="40"/>
      <c r="I74" s="144"/>
      <c r="J74" s="40"/>
      <c r="K74" s="40"/>
      <c r="L74" s="44"/>
    </row>
    <row r="75" s="1" customFormat="1" ht="6.96" customHeight="1">
      <c r="B75" s="39"/>
      <c r="C75" s="40"/>
      <c r="D75" s="40"/>
      <c r="E75" s="40"/>
      <c r="F75" s="40"/>
      <c r="G75" s="40"/>
      <c r="H75" s="40"/>
      <c r="I75" s="144"/>
      <c r="J75" s="40"/>
      <c r="K75" s="40"/>
      <c r="L75" s="44"/>
    </row>
    <row r="76" s="1" customFormat="1" ht="12" customHeight="1">
      <c r="B76" s="39"/>
      <c r="C76" s="33" t="s">
        <v>21</v>
      </c>
      <c r="D76" s="40"/>
      <c r="E76" s="40"/>
      <c r="F76" s="28" t="str">
        <f>F12</f>
        <v>Praha 3</v>
      </c>
      <c r="G76" s="40"/>
      <c r="H76" s="40"/>
      <c r="I76" s="146" t="s">
        <v>23</v>
      </c>
      <c r="J76" s="68" t="str">
        <f>IF(J12="","",J12)</f>
        <v>25. 10. 2018</v>
      </c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3.65" customHeight="1">
      <c r="B78" s="39"/>
      <c r="C78" s="33" t="s">
        <v>25</v>
      </c>
      <c r="D78" s="40"/>
      <c r="E78" s="40"/>
      <c r="F78" s="28" t="str">
        <f>E15</f>
        <v>Technická správa komunikací hl. m. Prahy</v>
      </c>
      <c r="G78" s="40"/>
      <c r="H78" s="40"/>
      <c r="I78" s="146" t="s">
        <v>33</v>
      </c>
      <c r="J78" s="37" t="str">
        <f>E21</f>
        <v>NOVÁK &amp; PARTNER, s.r.o.</v>
      </c>
      <c r="K78" s="40"/>
      <c r="L78" s="44"/>
    </row>
    <row r="79" s="1" customFormat="1" ht="13.65" customHeight="1">
      <c r="B79" s="39"/>
      <c r="C79" s="33" t="s">
        <v>31</v>
      </c>
      <c r="D79" s="40"/>
      <c r="E79" s="40"/>
      <c r="F79" s="28" t="str">
        <f>IF(E18="","",E18)</f>
        <v>Vyplň údaj</v>
      </c>
      <c r="G79" s="40"/>
      <c r="H79" s="40"/>
      <c r="I79" s="146" t="s">
        <v>38</v>
      </c>
      <c r="J79" s="37" t="str">
        <f>E24</f>
        <v xml:space="preserve"> </v>
      </c>
      <c r="K79" s="40"/>
      <c r="L79" s="44"/>
    </row>
    <row r="80" s="1" customFormat="1" ht="10.32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0" customFormat="1" ht="29.28" customHeight="1">
      <c r="B81" s="191"/>
      <c r="C81" s="192" t="s">
        <v>180</v>
      </c>
      <c r="D81" s="193" t="s">
        <v>61</v>
      </c>
      <c r="E81" s="193" t="s">
        <v>57</v>
      </c>
      <c r="F81" s="193" t="s">
        <v>58</v>
      </c>
      <c r="G81" s="193" t="s">
        <v>181</v>
      </c>
      <c r="H81" s="193" t="s">
        <v>182</v>
      </c>
      <c r="I81" s="194" t="s">
        <v>183</v>
      </c>
      <c r="J81" s="193" t="s">
        <v>172</v>
      </c>
      <c r="K81" s="195" t="s">
        <v>184</v>
      </c>
      <c r="L81" s="196"/>
      <c r="M81" s="88" t="s">
        <v>19</v>
      </c>
      <c r="N81" s="89" t="s">
        <v>46</v>
      </c>
      <c r="O81" s="89" t="s">
        <v>185</v>
      </c>
      <c r="P81" s="89" t="s">
        <v>186</v>
      </c>
      <c r="Q81" s="89" t="s">
        <v>187</v>
      </c>
      <c r="R81" s="89" t="s">
        <v>188</v>
      </c>
      <c r="S81" s="89" t="s">
        <v>189</v>
      </c>
      <c r="T81" s="90" t="s">
        <v>190</v>
      </c>
    </row>
    <row r="82" s="1" customFormat="1" ht="22.8" customHeight="1">
      <c r="B82" s="39"/>
      <c r="C82" s="95" t="s">
        <v>191</v>
      </c>
      <c r="D82" s="40"/>
      <c r="E82" s="40"/>
      <c r="F82" s="40"/>
      <c r="G82" s="40"/>
      <c r="H82" s="40"/>
      <c r="I82" s="144"/>
      <c r="J82" s="197">
        <f>BK82</f>
        <v>0</v>
      </c>
      <c r="K82" s="40"/>
      <c r="L82" s="44"/>
      <c r="M82" s="91"/>
      <c r="N82" s="92"/>
      <c r="O82" s="92"/>
      <c r="P82" s="198">
        <f>P83</f>
        <v>0</v>
      </c>
      <c r="Q82" s="92"/>
      <c r="R82" s="198">
        <f>R83</f>
        <v>10.072859999999999</v>
      </c>
      <c r="S82" s="92"/>
      <c r="T82" s="199">
        <f>T83</f>
        <v>0</v>
      </c>
      <c r="AT82" s="18" t="s">
        <v>75</v>
      </c>
      <c r="AU82" s="18" t="s">
        <v>173</v>
      </c>
      <c r="BK82" s="200">
        <f>BK83</f>
        <v>0</v>
      </c>
    </row>
    <row r="83" s="11" customFormat="1" ht="25.92" customHeight="1">
      <c r="B83" s="201"/>
      <c r="C83" s="202"/>
      <c r="D83" s="203" t="s">
        <v>75</v>
      </c>
      <c r="E83" s="204" t="s">
        <v>277</v>
      </c>
      <c r="F83" s="204" t="s">
        <v>278</v>
      </c>
      <c r="G83" s="202"/>
      <c r="H83" s="202"/>
      <c r="I83" s="205"/>
      <c r="J83" s="206">
        <f>BK83</f>
        <v>0</v>
      </c>
      <c r="K83" s="202"/>
      <c r="L83" s="207"/>
      <c r="M83" s="208"/>
      <c r="N83" s="209"/>
      <c r="O83" s="209"/>
      <c r="P83" s="210">
        <f>P84+P193</f>
        <v>0</v>
      </c>
      <c r="Q83" s="209"/>
      <c r="R83" s="210">
        <f>R84+R193</f>
        <v>10.072859999999999</v>
      </c>
      <c r="S83" s="209"/>
      <c r="T83" s="211">
        <f>T84+T193</f>
        <v>0</v>
      </c>
      <c r="AR83" s="212" t="s">
        <v>84</v>
      </c>
      <c r="AT83" s="213" t="s">
        <v>75</v>
      </c>
      <c r="AU83" s="213" t="s">
        <v>76</v>
      </c>
      <c r="AY83" s="212" t="s">
        <v>195</v>
      </c>
      <c r="BK83" s="214">
        <f>BK84+BK193</f>
        <v>0</v>
      </c>
    </row>
    <row r="84" s="11" customFormat="1" ht="22.8" customHeight="1">
      <c r="B84" s="201"/>
      <c r="C84" s="202"/>
      <c r="D84" s="203" t="s">
        <v>75</v>
      </c>
      <c r="E84" s="215" t="s">
        <v>84</v>
      </c>
      <c r="F84" s="215" t="s">
        <v>279</v>
      </c>
      <c r="G84" s="202"/>
      <c r="H84" s="202"/>
      <c r="I84" s="205"/>
      <c r="J84" s="216">
        <f>BK84</f>
        <v>0</v>
      </c>
      <c r="K84" s="202"/>
      <c r="L84" s="207"/>
      <c r="M84" s="208"/>
      <c r="N84" s="209"/>
      <c r="O84" s="209"/>
      <c r="P84" s="210">
        <f>SUM(P85:P192)</f>
        <v>0</v>
      </c>
      <c r="Q84" s="209"/>
      <c r="R84" s="210">
        <f>SUM(R85:R192)</f>
        <v>10.072859999999999</v>
      </c>
      <c r="S84" s="209"/>
      <c r="T84" s="211">
        <f>SUM(T85:T192)</f>
        <v>0</v>
      </c>
      <c r="AR84" s="212" t="s">
        <v>84</v>
      </c>
      <c r="AT84" s="213" t="s">
        <v>75</v>
      </c>
      <c r="AU84" s="213" t="s">
        <v>84</v>
      </c>
      <c r="AY84" s="212" t="s">
        <v>195</v>
      </c>
      <c r="BK84" s="214">
        <f>SUM(BK85:BK192)</f>
        <v>0</v>
      </c>
    </row>
    <row r="85" s="1" customFormat="1" ht="22.5" customHeight="1">
      <c r="B85" s="39"/>
      <c r="C85" s="217" t="s">
        <v>84</v>
      </c>
      <c r="D85" s="217" t="s">
        <v>198</v>
      </c>
      <c r="E85" s="218" t="s">
        <v>472</v>
      </c>
      <c r="F85" s="219" t="s">
        <v>473</v>
      </c>
      <c r="G85" s="220" t="s">
        <v>289</v>
      </c>
      <c r="H85" s="221">
        <v>135.19999999999999</v>
      </c>
      <c r="I85" s="222"/>
      <c r="J85" s="223">
        <f>ROUND(I85*H85,2)</f>
        <v>0</v>
      </c>
      <c r="K85" s="219" t="s">
        <v>19</v>
      </c>
      <c r="L85" s="44"/>
      <c r="M85" s="224" t="s">
        <v>19</v>
      </c>
      <c r="N85" s="225" t="s">
        <v>47</v>
      </c>
      <c r="O85" s="80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AR85" s="18" t="s">
        <v>213</v>
      </c>
      <c r="AT85" s="18" t="s">
        <v>198</v>
      </c>
      <c r="AU85" s="18" t="s">
        <v>86</v>
      </c>
      <c r="AY85" s="18" t="s">
        <v>195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18" t="s">
        <v>84</v>
      </c>
      <c r="BK85" s="228">
        <f>ROUND(I85*H85,2)</f>
        <v>0</v>
      </c>
      <c r="BL85" s="18" t="s">
        <v>213</v>
      </c>
      <c r="BM85" s="18" t="s">
        <v>3590</v>
      </c>
    </row>
    <row r="86" s="1" customFormat="1">
      <c r="B86" s="39"/>
      <c r="C86" s="40"/>
      <c r="D86" s="229" t="s">
        <v>204</v>
      </c>
      <c r="E86" s="40"/>
      <c r="F86" s="230" t="s">
        <v>473</v>
      </c>
      <c r="G86" s="40"/>
      <c r="H86" s="40"/>
      <c r="I86" s="144"/>
      <c r="J86" s="40"/>
      <c r="K86" s="40"/>
      <c r="L86" s="44"/>
      <c r="M86" s="231"/>
      <c r="N86" s="80"/>
      <c r="O86" s="80"/>
      <c r="P86" s="80"/>
      <c r="Q86" s="80"/>
      <c r="R86" s="80"/>
      <c r="S86" s="80"/>
      <c r="T86" s="81"/>
      <c r="AT86" s="18" t="s">
        <v>204</v>
      </c>
      <c r="AU86" s="18" t="s">
        <v>86</v>
      </c>
    </row>
    <row r="87" s="12" customFormat="1">
      <c r="B87" s="235"/>
      <c r="C87" s="236"/>
      <c r="D87" s="229" t="s">
        <v>285</v>
      </c>
      <c r="E87" s="237" t="s">
        <v>19</v>
      </c>
      <c r="F87" s="238" t="s">
        <v>3591</v>
      </c>
      <c r="G87" s="236"/>
      <c r="H87" s="239">
        <v>135.19999999999999</v>
      </c>
      <c r="I87" s="240"/>
      <c r="J87" s="236"/>
      <c r="K87" s="236"/>
      <c r="L87" s="241"/>
      <c r="M87" s="242"/>
      <c r="N87" s="243"/>
      <c r="O87" s="243"/>
      <c r="P87" s="243"/>
      <c r="Q87" s="243"/>
      <c r="R87" s="243"/>
      <c r="S87" s="243"/>
      <c r="T87" s="244"/>
      <c r="AT87" s="245" t="s">
        <v>285</v>
      </c>
      <c r="AU87" s="245" t="s">
        <v>86</v>
      </c>
      <c r="AV87" s="12" t="s">
        <v>86</v>
      </c>
      <c r="AW87" s="12" t="s">
        <v>37</v>
      </c>
      <c r="AX87" s="12" t="s">
        <v>84</v>
      </c>
      <c r="AY87" s="245" t="s">
        <v>195</v>
      </c>
    </row>
    <row r="88" s="1" customFormat="1" ht="16.5" customHeight="1">
      <c r="B88" s="39"/>
      <c r="C88" s="217" t="s">
        <v>86</v>
      </c>
      <c r="D88" s="217" t="s">
        <v>198</v>
      </c>
      <c r="E88" s="218" t="s">
        <v>3592</v>
      </c>
      <c r="F88" s="219" t="s">
        <v>3593</v>
      </c>
      <c r="G88" s="220" t="s">
        <v>282</v>
      </c>
      <c r="H88" s="221">
        <v>676</v>
      </c>
      <c r="I88" s="222"/>
      <c r="J88" s="223">
        <f>ROUND(I88*H88,2)</f>
        <v>0</v>
      </c>
      <c r="K88" s="219" t="s">
        <v>208</v>
      </c>
      <c r="L88" s="44"/>
      <c r="M88" s="224" t="s">
        <v>19</v>
      </c>
      <c r="N88" s="225" t="s">
        <v>47</v>
      </c>
      <c r="O88" s="80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AR88" s="18" t="s">
        <v>213</v>
      </c>
      <c r="AT88" s="18" t="s">
        <v>198</v>
      </c>
      <c r="AU88" s="18" t="s">
        <v>86</v>
      </c>
      <c r="AY88" s="18" t="s">
        <v>195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8" t="s">
        <v>84</v>
      </c>
      <c r="BK88" s="228">
        <f>ROUND(I88*H88,2)</f>
        <v>0</v>
      </c>
      <c r="BL88" s="18" t="s">
        <v>213</v>
      </c>
      <c r="BM88" s="18" t="s">
        <v>3594</v>
      </c>
    </row>
    <row r="89" s="1" customFormat="1">
      <c r="B89" s="39"/>
      <c r="C89" s="40"/>
      <c r="D89" s="229" t="s">
        <v>204</v>
      </c>
      <c r="E89" s="40"/>
      <c r="F89" s="230" t="s">
        <v>3595</v>
      </c>
      <c r="G89" s="40"/>
      <c r="H89" s="40"/>
      <c r="I89" s="144"/>
      <c r="J89" s="40"/>
      <c r="K89" s="40"/>
      <c r="L89" s="44"/>
      <c r="M89" s="231"/>
      <c r="N89" s="80"/>
      <c r="O89" s="80"/>
      <c r="P89" s="80"/>
      <c r="Q89" s="80"/>
      <c r="R89" s="80"/>
      <c r="S89" s="80"/>
      <c r="T89" s="81"/>
      <c r="AT89" s="18" t="s">
        <v>204</v>
      </c>
      <c r="AU89" s="18" t="s">
        <v>86</v>
      </c>
    </row>
    <row r="90" s="12" customFormat="1">
      <c r="B90" s="235"/>
      <c r="C90" s="236"/>
      <c r="D90" s="229" t="s">
        <v>285</v>
      </c>
      <c r="E90" s="237" t="s">
        <v>19</v>
      </c>
      <c r="F90" s="238" t="s">
        <v>3596</v>
      </c>
      <c r="G90" s="236"/>
      <c r="H90" s="239">
        <v>676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AT90" s="245" t="s">
        <v>285</v>
      </c>
      <c r="AU90" s="245" t="s">
        <v>86</v>
      </c>
      <c r="AV90" s="12" t="s">
        <v>86</v>
      </c>
      <c r="AW90" s="12" t="s">
        <v>37</v>
      </c>
      <c r="AX90" s="12" t="s">
        <v>84</v>
      </c>
      <c r="AY90" s="245" t="s">
        <v>195</v>
      </c>
    </row>
    <row r="91" s="1" customFormat="1" ht="16.5" customHeight="1">
      <c r="B91" s="39"/>
      <c r="C91" s="217" t="s">
        <v>121</v>
      </c>
      <c r="D91" s="217" t="s">
        <v>198</v>
      </c>
      <c r="E91" s="218" t="s">
        <v>3597</v>
      </c>
      <c r="F91" s="219" t="s">
        <v>3598</v>
      </c>
      <c r="G91" s="220" t="s">
        <v>223</v>
      </c>
      <c r="H91" s="221">
        <v>3</v>
      </c>
      <c r="I91" s="222"/>
      <c r="J91" s="223">
        <f>ROUND(I91*H91,2)</f>
        <v>0</v>
      </c>
      <c r="K91" s="219" t="s">
        <v>208</v>
      </c>
      <c r="L91" s="44"/>
      <c r="M91" s="224" t="s">
        <v>19</v>
      </c>
      <c r="N91" s="225" t="s">
        <v>47</v>
      </c>
      <c r="O91" s="80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18" t="s">
        <v>213</v>
      </c>
      <c r="AT91" s="18" t="s">
        <v>198</v>
      </c>
      <c r="AU91" s="18" t="s">
        <v>86</v>
      </c>
      <c r="AY91" s="18" t="s">
        <v>195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8" t="s">
        <v>84</v>
      </c>
      <c r="BK91" s="228">
        <f>ROUND(I91*H91,2)</f>
        <v>0</v>
      </c>
      <c r="BL91" s="18" t="s">
        <v>213</v>
      </c>
      <c r="BM91" s="18" t="s">
        <v>3599</v>
      </c>
    </row>
    <row r="92" s="1" customFormat="1">
      <c r="B92" s="39"/>
      <c r="C92" s="40"/>
      <c r="D92" s="229" t="s">
        <v>204</v>
      </c>
      <c r="E92" s="40"/>
      <c r="F92" s="230" t="s">
        <v>3600</v>
      </c>
      <c r="G92" s="40"/>
      <c r="H92" s="40"/>
      <c r="I92" s="144"/>
      <c r="J92" s="40"/>
      <c r="K92" s="40"/>
      <c r="L92" s="44"/>
      <c r="M92" s="231"/>
      <c r="N92" s="80"/>
      <c r="O92" s="80"/>
      <c r="P92" s="80"/>
      <c r="Q92" s="80"/>
      <c r="R92" s="80"/>
      <c r="S92" s="80"/>
      <c r="T92" s="81"/>
      <c r="AT92" s="18" t="s">
        <v>204</v>
      </c>
      <c r="AU92" s="18" t="s">
        <v>86</v>
      </c>
    </row>
    <row r="93" s="12" customFormat="1">
      <c r="B93" s="235"/>
      <c r="C93" s="236"/>
      <c r="D93" s="229" t="s">
        <v>285</v>
      </c>
      <c r="E93" s="237" t="s">
        <v>19</v>
      </c>
      <c r="F93" s="238" t="s">
        <v>3601</v>
      </c>
      <c r="G93" s="236"/>
      <c r="H93" s="239">
        <v>3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285</v>
      </c>
      <c r="AU93" s="245" t="s">
        <v>86</v>
      </c>
      <c r="AV93" s="12" t="s">
        <v>86</v>
      </c>
      <c r="AW93" s="12" t="s">
        <v>37</v>
      </c>
      <c r="AX93" s="12" t="s">
        <v>84</v>
      </c>
      <c r="AY93" s="245" t="s">
        <v>195</v>
      </c>
    </row>
    <row r="94" s="1" customFormat="1" ht="16.5" customHeight="1">
      <c r="B94" s="39"/>
      <c r="C94" s="217" t="s">
        <v>213</v>
      </c>
      <c r="D94" s="217" t="s">
        <v>198</v>
      </c>
      <c r="E94" s="218" t="s">
        <v>3602</v>
      </c>
      <c r="F94" s="219" t="s">
        <v>3603</v>
      </c>
      <c r="G94" s="220" t="s">
        <v>223</v>
      </c>
      <c r="H94" s="221">
        <v>178</v>
      </c>
      <c r="I94" s="222"/>
      <c r="J94" s="223">
        <f>ROUND(I94*H94,2)</f>
        <v>0</v>
      </c>
      <c r="K94" s="219" t="s">
        <v>208</v>
      </c>
      <c r="L94" s="44"/>
      <c r="M94" s="224" t="s">
        <v>19</v>
      </c>
      <c r="N94" s="225" t="s">
        <v>47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213</v>
      </c>
      <c r="AT94" s="18" t="s">
        <v>198</v>
      </c>
      <c r="AU94" s="18" t="s">
        <v>86</v>
      </c>
      <c r="AY94" s="18" t="s">
        <v>195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84</v>
      </c>
      <c r="BK94" s="228">
        <f>ROUND(I94*H94,2)</f>
        <v>0</v>
      </c>
      <c r="BL94" s="18" t="s">
        <v>213</v>
      </c>
      <c r="BM94" s="18" t="s">
        <v>3604</v>
      </c>
    </row>
    <row r="95" s="1" customFormat="1">
      <c r="B95" s="39"/>
      <c r="C95" s="40"/>
      <c r="D95" s="229" t="s">
        <v>204</v>
      </c>
      <c r="E95" s="40"/>
      <c r="F95" s="230" t="s">
        <v>3605</v>
      </c>
      <c r="G95" s="40"/>
      <c r="H95" s="40"/>
      <c r="I95" s="144"/>
      <c r="J95" s="40"/>
      <c r="K95" s="40"/>
      <c r="L95" s="44"/>
      <c r="M95" s="231"/>
      <c r="N95" s="80"/>
      <c r="O95" s="80"/>
      <c r="P95" s="80"/>
      <c r="Q95" s="80"/>
      <c r="R95" s="80"/>
      <c r="S95" s="80"/>
      <c r="T95" s="81"/>
      <c r="AT95" s="18" t="s">
        <v>204</v>
      </c>
      <c r="AU95" s="18" t="s">
        <v>86</v>
      </c>
    </row>
    <row r="96" s="1" customFormat="1" ht="16.5" customHeight="1">
      <c r="B96" s="39"/>
      <c r="C96" s="217" t="s">
        <v>194</v>
      </c>
      <c r="D96" s="217" t="s">
        <v>198</v>
      </c>
      <c r="E96" s="218" t="s">
        <v>3606</v>
      </c>
      <c r="F96" s="219" t="s">
        <v>3607</v>
      </c>
      <c r="G96" s="220" t="s">
        <v>282</v>
      </c>
      <c r="H96" s="221">
        <v>39</v>
      </c>
      <c r="I96" s="222"/>
      <c r="J96" s="223">
        <f>ROUND(I96*H96,2)</f>
        <v>0</v>
      </c>
      <c r="K96" s="219" t="s">
        <v>208</v>
      </c>
      <c r="L96" s="44"/>
      <c r="M96" s="224" t="s">
        <v>19</v>
      </c>
      <c r="N96" s="225" t="s">
        <v>47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213</v>
      </c>
      <c r="AT96" s="18" t="s">
        <v>198</v>
      </c>
      <c r="AU96" s="18" t="s">
        <v>86</v>
      </c>
      <c r="AY96" s="18" t="s">
        <v>195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84</v>
      </c>
      <c r="BK96" s="228">
        <f>ROUND(I96*H96,2)</f>
        <v>0</v>
      </c>
      <c r="BL96" s="18" t="s">
        <v>213</v>
      </c>
      <c r="BM96" s="18" t="s">
        <v>3608</v>
      </c>
    </row>
    <row r="97" s="1" customFormat="1">
      <c r="B97" s="39"/>
      <c r="C97" s="40"/>
      <c r="D97" s="229" t="s">
        <v>204</v>
      </c>
      <c r="E97" s="40"/>
      <c r="F97" s="230" t="s">
        <v>3609</v>
      </c>
      <c r="G97" s="40"/>
      <c r="H97" s="40"/>
      <c r="I97" s="144"/>
      <c r="J97" s="40"/>
      <c r="K97" s="40"/>
      <c r="L97" s="44"/>
      <c r="M97" s="231"/>
      <c r="N97" s="80"/>
      <c r="O97" s="80"/>
      <c r="P97" s="80"/>
      <c r="Q97" s="80"/>
      <c r="R97" s="80"/>
      <c r="S97" s="80"/>
      <c r="T97" s="81"/>
      <c r="AT97" s="18" t="s">
        <v>204</v>
      </c>
      <c r="AU97" s="18" t="s">
        <v>86</v>
      </c>
    </row>
    <row r="98" s="12" customFormat="1">
      <c r="B98" s="235"/>
      <c r="C98" s="236"/>
      <c r="D98" s="229" t="s">
        <v>285</v>
      </c>
      <c r="E98" s="237" t="s">
        <v>19</v>
      </c>
      <c r="F98" s="238" t="s">
        <v>3610</v>
      </c>
      <c r="G98" s="236"/>
      <c r="H98" s="239">
        <v>39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285</v>
      </c>
      <c r="AU98" s="245" t="s">
        <v>86</v>
      </c>
      <c r="AV98" s="12" t="s">
        <v>86</v>
      </c>
      <c r="AW98" s="12" t="s">
        <v>37</v>
      </c>
      <c r="AX98" s="12" t="s">
        <v>84</v>
      </c>
      <c r="AY98" s="245" t="s">
        <v>195</v>
      </c>
    </row>
    <row r="99" s="1" customFormat="1" ht="16.5" customHeight="1">
      <c r="B99" s="39"/>
      <c r="C99" s="217" t="s">
        <v>220</v>
      </c>
      <c r="D99" s="217" t="s">
        <v>198</v>
      </c>
      <c r="E99" s="218" t="s">
        <v>3611</v>
      </c>
      <c r="F99" s="219" t="s">
        <v>3612</v>
      </c>
      <c r="G99" s="220" t="s">
        <v>282</v>
      </c>
      <c r="H99" s="221">
        <v>39</v>
      </c>
      <c r="I99" s="222"/>
      <c r="J99" s="223">
        <f>ROUND(I99*H99,2)</f>
        <v>0</v>
      </c>
      <c r="K99" s="219" t="s">
        <v>208</v>
      </c>
      <c r="L99" s="44"/>
      <c r="M99" s="224" t="s">
        <v>19</v>
      </c>
      <c r="N99" s="225" t="s">
        <v>47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213</v>
      </c>
      <c r="AT99" s="18" t="s">
        <v>198</v>
      </c>
      <c r="AU99" s="18" t="s">
        <v>86</v>
      </c>
      <c r="AY99" s="18" t="s">
        <v>195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84</v>
      </c>
      <c r="BK99" s="228">
        <f>ROUND(I99*H99,2)</f>
        <v>0</v>
      </c>
      <c r="BL99" s="18" t="s">
        <v>213</v>
      </c>
      <c r="BM99" s="18" t="s">
        <v>3613</v>
      </c>
    </row>
    <row r="100" s="1" customFormat="1">
      <c r="B100" s="39"/>
      <c r="C100" s="40"/>
      <c r="D100" s="229" t="s">
        <v>204</v>
      </c>
      <c r="E100" s="40"/>
      <c r="F100" s="230" t="s">
        <v>3614</v>
      </c>
      <c r="G100" s="40"/>
      <c r="H100" s="40"/>
      <c r="I100" s="144"/>
      <c r="J100" s="40"/>
      <c r="K100" s="40"/>
      <c r="L100" s="44"/>
      <c r="M100" s="231"/>
      <c r="N100" s="80"/>
      <c r="O100" s="80"/>
      <c r="P100" s="80"/>
      <c r="Q100" s="80"/>
      <c r="R100" s="80"/>
      <c r="S100" s="80"/>
      <c r="T100" s="81"/>
      <c r="AT100" s="18" t="s">
        <v>204</v>
      </c>
      <c r="AU100" s="18" t="s">
        <v>86</v>
      </c>
    </row>
    <row r="101" s="12" customFormat="1">
      <c r="B101" s="235"/>
      <c r="C101" s="236"/>
      <c r="D101" s="229" t="s">
        <v>285</v>
      </c>
      <c r="E101" s="237" t="s">
        <v>19</v>
      </c>
      <c r="F101" s="238" t="s">
        <v>3610</v>
      </c>
      <c r="G101" s="236"/>
      <c r="H101" s="239">
        <v>39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285</v>
      </c>
      <c r="AU101" s="245" t="s">
        <v>86</v>
      </c>
      <c r="AV101" s="12" t="s">
        <v>86</v>
      </c>
      <c r="AW101" s="12" t="s">
        <v>37</v>
      </c>
      <c r="AX101" s="12" t="s">
        <v>84</v>
      </c>
      <c r="AY101" s="245" t="s">
        <v>195</v>
      </c>
    </row>
    <row r="102" s="1" customFormat="1" ht="16.5" customHeight="1">
      <c r="B102" s="39"/>
      <c r="C102" s="217" t="s">
        <v>225</v>
      </c>
      <c r="D102" s="217" t="s">
        <v>198</v>
      </c>
      <c r="E102" s="218" t="s">
        <v>518</v>
      </c>
      <c r="F102" s="219" t="s">
        <v>519</v>
      </c>
      <c r="G102" s="220" t="s">
        <v>282</v>
      </c>
      <c r="H102" s="221">
        <v>676</v>
      </c>
      <c r="I102" s="222"/>
      <c r="J102" s="223">
        <f>ROUND(I102*H102,2)</f>
        <v>0</v>
      </c>
      <c r="K102" s="219" t="s">
        <v>208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0.0012700000000000001</v>
      </c>
      <c r="R102" s="226">
        <f>Q102*H102</f>
        <v>0.85852000000000006</v>
      </c>
      <c r="S102" s="226">
        <v>0</v>
      </c>
      <c r="T102" s="227">
        <f>S102*H102</f>
        <v>0</v>
      </c>
      <c r="AR102" s="18" t="s">
        <v>213</v>
      </c>
      <c r="AT102" s="18" t="s">
        <v>198</v>
      </c>
      <c r="AU102" s="18" t="s">
        <v>86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213</v>
      </c>
      <c r="BM102" s="18" t="s">
        <v>3615</v>
      </c>
    </row>
    <row r="103" s="1" customFormat="1">
      <c r="B103" s="39"/>
      <c r="C103" s="40"/>
      <c r="D103" s="229" t="s">
        <v>204</v>
      </c>
      <c r="E103" s="40"/>
      <c r="F103" s="230" t="s">
        <v>519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86</v>
      </c>
    </row>
    <row r="104" s="12" customFormat="1">
      <c r="B104" s="235"/>
      <c r="C104" s="236"/>
      <c r="D104" s="229" t="s">
        <v>285</v>
      </c>
      <c r="E104" s="237" t="s">
        <v>19</v>
      </c>
      <c r="F104" s="238" t="s">
        <v>3616</v>
      </c>
      <c r="G104" s="236"/>
      <c r="H104" s="239">
        <v>676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285</v>
      </c>
      <c r="AU104" s="245" t="s">
        <v>86</v>
      </c>
      <c r="AV104" s="12" t="s">
        <v>86</v>
      </c>
      <c r="AW104" s="12" t="s">
        <v>37</v>
      </c>
      <c r="AX104" s="12" t="s">
        <v>84</v>
      </c>
      <c r="AY104" s="245" t="s">
        <v>195</v>
      </c>
    </row>
    <row r="105" s="1" customFormat="1" ht="16.5" customHeight="1">
      <c r="B105" s="39"/>
      <c r="C105" s="270" t="s">
        <v>229</v>
      </c>
      <c r="D105" s="270" t="s">
        <v>497</v>
      </c>
      <c r="E105" s="271" t="s">
        <v>522</v>
      </c>
      <c r="F105" s="272" t="s">
        <v>523</v>
      </c>
      <c r="G105" s="273" t="s">
        <v>390</v>
      </c>
      <c r="H105" s="274">
        <v>20.280000000000001</v>
      </c>
      <c r="I105" s="275"/>
      <c r="J105" s="276">
        <f>ROUND(I105*H105,2)</f>
        <v>0</v>
      </c>
      <c r="K105" s="272" t="s">
        <v>208</v>
      </c>
      <c r="L105" s="277"/>
      <c r="M105" s="278" t="s">
        <v>19</v>
      </c>
      <c r="N105" s="279" t="s">
        <v>47</v>
      </c>
      <c r="O105" s="80"/>
      <c r="P105" s="226">
        <f>O105*H105</f>
        <v>0</v>
      </c>
      <c r="Q105" s="226">
        <v>0.001</v>
      </c>
      <c r="R105" s="226">
        <f>Q105*H105</f>
        <v>0.020280000000000003</v>
      </c>
      <c r="S105" s="226">
        <v>0</v>
      </c>
      <c r="T105" s="227">
        <f>S105*H105</f>
        <v>0</v>
      </c>
      <c r="AR105" s="18" t="s">
        <v>229</v>
      </c>
      <c r="AT105" s="18" t="s">
        <v>497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213</v>
      </c>
      <c r="BM105" s="18" t="s">
        <v>3617</v>
      </c>
    </row>
    <row r="106" s="1" customFormat="1">
      <c r="B106" s="39"/>
      <c r="C106" s="40"/>
      <c r="D106" s="229" t="s">
        <v>204</v>
      </c>
      <c r="E106" s="40"/>
      <c r="F106" s="230" t="s">
        <v>523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2" customFormat="1">
      <c r="B107" s="235"/>
      <c r="C107" s="236"/>
      <c r="D107" s="229" t="s">
        <v>285</v>
      </c>
      <c r="E107" s="237" t="s">
        <v>19</v>
      </c>
      <c r="F107" s="238" t="s">
        <v>3618</v>
      </c>
      <c r="G107" s="236"/>
      <c r="H107" s="239">
        <v>676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285</v>
      </c>
      <c r="AU107" s="245" t="s">
        <v>86</v>
      </c>
      <c r="AV107" s="12" t="s">
        <v>86</v>
      </c>
      <c r="AW107" s="12" t="s">
        <v>37</v>
      </c>
      <c r="AX107" s="12" t="s">
        <v>76</v>
      </c>
      <c r="AY107" s="245" t="s">
        <v>195</v>
      </c>
    </row>
    <row r="108" s="12" customFormat="1">
      <c r="B108" s="235"/>
      <c r="C108" s="236"/>
      <c r="D108" s="229" t="s">
        <v>285</v>
      </c>
      <c r="E108" s="237" t="s">
        <v>19</v>
      </c>
      <c r="F108" s="238" t="s">
        <v>3619</v>
      </c>
      <c r="G108" s="236"/>
      <c r="H108" s="239">
        <v>20.280000000000001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285</v>
      </c>
      <c r="AU108" s="245" t="s">
        <v>86</v>
      </c>
      <c r="AV108" s="12" t="s">
        <v>86</v>
      </c>
      <c r="AW108" s="12" t="s">
        <v>37</v>
      </c>
      <c r="AX108" s="12" t="s">
        <v>84</v>
      </c>
      <c r="AY108" s="245" t="s">
        <v>195</v>
      </c>
    </row>
    <row r="109" s="1" customFormat="1" ht="16.5" customHeight="1">
      <c r="B109" s="39"/>
      <c r="C109" s="217" t="s">
        <v>235</v>
      </c>
      <c r="D109" s="217" t="s">
        <v>198</v>
      </c>
      <c r="E109" s="218" t="s">
        <v>3620</v>
      </c>
      <c r="F109" s="219" t="s">
        <v>3621</v>
      </c>
      <c r="G109" s="220" t="s">
        <v>223</v>
      </c>
      <c r="H109" s="221">
        <v>3</v>
      </c>
      <c r="I109" s="222"/>
      <c r="J109" s="223">
        <f>ROUND(I109*H109,2)</f>
        <v>0</v>
      </c>
      <c r="K109" s="219" t="s">
        <v>208</v>
      </c>
      <c r="L109" s="44"/>
      <c r="M109" s="224" t="s">
        <v>19</v>
      </c>
      <c r="N109" s="225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213</v>
      </c>
      <c r="AT109" s="18" t="s">
        <v>198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213</v>
      </c>
      <c r="BM109" s="18" t="s">
        <v>3622</v>
      </c>
    </row>
    <row r="110" s="1" customFormat="1">
      <c r="B110" s="39"/>
      <c r="C110" s="40"/>
      <c r="D110" s="229" t="s">
        <v>204</v>
      </c>
      <c r="E110" s="40"/>
      <c r="F110" s="230" t="s">
        <v>3623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2" customFormat="1">
      <c r="B111" s="235"/>
      <c r="C111" s="236"/>
      <c r="D111" s="229" t="s">
        <v>285</v>
      </c>
      <c r="E111" s="237" t="s">
        <v>19</v>
      </c>
      <c r="F111" s="238" t="s">
        <v>2555</v>
      </c>
      <c r="G111" s="236"/>
      <c r="H111" s="239">
        <v>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285</v>
      </c>
      <c r="AU111" s="245" t="s">
        <v>86</v>
      </c>
      <c r="AV111" s="12" t="s">
        <v>86</v>
      </c>
      <c r="AW111" s="12" t="s">
        <v>37</v>
      </c>
      <c r="AX111" s="12" t="s">
        <v>84</v>
      </c>
      <c r="AY111" s="245" t="s">
        <v>195</v>
      </c>
    </row>
    <row r="112" s="1" customFormat="1" ht="16.5" customHeight="1">
      <c r="B112" s="39"/>
      <c r="C112" s="270" t="s">
        <v>239</v>
      </c>
      <c r="D112" s="270" t="s">
        <v>497</v>
      </c>
      <c r="E112" s="271" t="s">
        <v>3624</v>
      </c>
      <c r="F112" s="272" t="s">
        <v>3625</v>
      </c>
      <c r="G112" s="273" t="s">
        <v>223</v>
      </c>
      <c r="H112" s="274">
        <v>3</v>
      </c>
      <c r="I112" s="275"/>
      <c r="J112" s="276">
        <f>ROUND(I112*H112,2)</f>
        <v>0</v>
      </c>
      <c r="K112" s="272" t="s">
        <v>19</v>
      </c>
      <c r="L112" s="277"/>
      <c r="M112" s="278" t="s">
        <v>19</v>
      </c>
      <c r="N112" s="279" t="s">
        <v>47</v>
      </c>
      <c r="O112" s="80"/>
      <c r="P112" s="226">
        <f>O112*H112</f>
        <v>0</v>
      </c>
      <c r="Q112" s="226">
        <v>0.0023999999999999998</v>
      </c>
      <c r="R112" s="226">
        <f>Q112*H112</f>
        <v>0.0071999999999999998</v>
      </c>
      <c r="S112" s="226">
        <v>0</v>
      </c>
      <c r="T112" s="227">
        <f>S112*H112</f>
        <v>0</v>
      </c>
      <c r="AR112" s="18" t="s">
        <v>229</v>
      </c>
      <c r="AT112" s="18" t="s">
        <v>497</v>
      </c>
      <c r="AU112" s="18" t="s">
        <v>86</v>
      </c>
      <c r="AY112" s="18" t="s">
        <v>195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84</v>
      </c>
      <c r="BK112" s="228">
        <f>ROUND(I112*H112,2)</f>
        <v>0</v>
      </c>
      <c r="BL112" s="18" t="s">
        <v>213</v>
      </c>
      <c r="BM112" s="18" t="s">
        <v>3626</v>
      </c>
    </row>
    <row r="113" s="1" customFormat="1">
      <c r="B113" s="39"/>
      <c r="C113" s="40"/>
      <c r="D113" s="229" t="s">
        <v>204</v>
      </c>
      <c r="E113" s="40"/>
      <c r="F113" s="230" t="s">
        <v>3625</v>
      </c>
      <c r="G113" s="40"/>
      <c r="H113" s="40"/>
      <c r="I113" s="144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204</v>
      </c>
      <c r="AU113" s="18" t="s">
        <v>86</v>
      </c>
    </row>
    <row r="114" s="1" customFormat="1">
      <c r="B114" s="39"/>
      <c r="C114" s="40"/>
      <c r="D114" s="229" t="s">
        <v>1663</v>
      </c>
      <c r="E114" s="40"/>
      <c r="F114" s="280" t="s">
        <v>3627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1663</v>
      </c>
      <c r="AU114" s="18" t="s">
        <v>86</v>
      </c>
    </row>
    <row r="115" s="12" customFormat="1">
      <c r="B115" s="235"/>
      <c r="C115" s="236"/>
      <c r="D115" s="229" t="s">
        <v>285</v>
      </c>
      <c r="E115" s="237" t="s">
        <v>19</v>
      </c>
      <c r="F115" s="238" t="s">
        <v>2555</v>
      </c>
      <c r="G115" s="236"/>
      <c r="H115" s="239">
        <v>3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AT115" s="245" t="s">
        <v>285</v>
      </c>
      <c r="AU115" s="245" t="s">
        <v>86</v>
      </c>
      <c r="AV115" s="12" t="s">
        <v>86</v>
      </c>
      <c r="AW115" s="12" t="s">
        <v>37</v>
      </c>
      <c r="AX115" s="12" t="s">
        <v>84</v>
      </c>
      <c r="AY115" s="245" t="s">
        <v>195</v>
      </c>
    </row>
    <row r="116" s="1" customFormat="1" ht="16.5" customHeight="1">
      <c r="B116" s="39"/>
      <c r="C116" s="217" t="s">
        <v>243</v>
      </c>
      <c r="D116" s="217" t="s">
        <v>198</v>
      </c>
      <c r="E116" s="218" t="s">
        <v>3628</v>
      </c>
      <c r="F116" s="219" t="s">
        <v>3629</v>
      </c>
      <c r="G116" s="220" t="s">
        <v>223</v>
      </c>
      <c r="H116" s="221">
        <v>178</v>
      </c>
      <c r="I116" s="222"/>
      <c r="J116" s="223">
        <f>ROUND(I116*H116,2)</f>
        <v>0</v>
      </c>
      <c r="K116" s="219" t="s">
        <v>208</v>
      </c>
      <c r="L116" s="44"/>
      <c r="M116" s="224" t="s">
        <v>19</v>
      </c>
      <c r="N116" s="225" t="s">
        <v>47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213</v>
      </c>
      <c r="AT116" s="18" t="s">
        <v>198</v>
      </c>
      <c r="AU116" s="18" t="s">
        <v>86</v>
      </c>
      <c r="AY116" s="18" t="s">
        <v>195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84</v>
      </c>
      <c r="BK116" s="228">
        <f>ROUND(I116*H116,2)</f>
        <v>0</v>
      </c>
      <c r="BL116" s="18" t="s">
        <v>213</v>
      </c>
      <c r="BM116" s="18" t="s">
        <v>3630</v>
      </c>
    </row>
    <row r="117" s="1" customFormat="1">
      <c r="B117" s="39"/>
      <c r="C117" s="40"/>
      <c r="D117" s="229" t="s">
        <v>204</v>
      </c>
      <c r="E117" s="40"/>
      <c r="F117" s="230" t="s">
        <v>3631</v>
      </c>
      <c r="G117" s="40"/>
      <c r="H117" s="40"/>
      <c r="I117" s="144"/>
      <c r="J117" s="40"/>
      <c r="K117" s="40"/>
      <c r="L117" s="44"/>
      <c r="M117" s="231"/>
      <c r="N117" s="80"/>
      <c r="O117" s="80"/>
      <c r="P117" s="80"/>
      <c r="Q117" s="80"/>
      <c r="R117" s="80"/>
      <c r="S117" s="80"/>
      <c r="T117" s="81"/>
      <c r="AT117" s="18" t="s">
        <v>204</v>
      </c>
      <c r="AU117" s="18" t="s">
        <v>86</v>
      </c>
    </row>
    <row r="118" s="12" customFormat="1">
      <c r="B118" s="235"/>
      <c r="C118" s="236"/>
      <c r="D118" s="229" t="s">
        <v>285</v>
      </c>
      <c r="E118" s="237" t="s">
        <v>19</v>
      </c>
      <c r="F118" s="238" t="s">
        <v>3632</v>
      </c>
      <c r="G118" s="236"/>
      <c r="H118" s="239">
        <v>90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285</v>
      </c>
      <c r="AU118" s="245" t="s">
        <v>86</v>
      </c>
      <c r="AV118" s="12" t="s">
        <v>86</v>
      </c>
      <c r="AW118" s="12" t="s">
        <v>37</v>
      </c>
      <c r="AX118" s="12" t="s">
        <v>76</v>
      </c>
      <c r="AY118" s="245" t="s">
        <v>195</v>
      </c>
    </row>
    <row r="119" s="12" customFormat="1">
      <c r="B119" s="235"/>
      <c r="C119" s="236"/>
      <c r="D119" s="229" t="s">
        <v>285</v>
      </c>
      <c r="E119" s="237" t="s">
        <v>19</v>
      </c>
      <c r="F119" s="238" t="s">
        <v>3633</v>
      </c>
      <c r="G119" s="236"/>
      <c r="H119" s="239">
        <v>88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285</v>
      </c>
      <c r="AU119" s="245" t="s">
        <v>86</v>
      </c>
      <c r="AV119" s="12" t="s">
        <v>86</v>
      </c>
      <c r="AW119" s="12" t="s">
        <v>37</v>
      </c>
      <c r="AX119" s="12" t="s">
        <v>76</v>
      </c>
      <c r="AY119" s="245" t="s">
        <v>195</v>
      </c>
    </row>
    <row r="120" s="13" customFormat="1">
      <c r="B120" s="246"/>
      <c r="C120" s="247"/>
      <c r="D120" s="229" t="s">
        <v>285</v>
      </c>
      <c r="E120" s="248" t="s">
        <v>19</v>
      </c>
      <c r="F120" s="249" t="s">
        <v>294</v>
      </c>
      <c r="G120" s="247"/>
      <c r="H120" s="250">
        <v>178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AT120" s="256" t="s">
        <v>285</v>
      </c>
      <c r="AU120" s="256" t="s">
        <v>86</v>
      </c>
      <c r="AV120" s="13" t="s">
        <v>213</v>
      </c>
      <c r="AW120" s="13" t="s">
        <v>37</v>
      </c>
      <c r="AX120" s="13" t="s">
        <v>84</v>
      </c>
      <c r="AY120" s="256" t="s">
        <v>195</v>
      </c>
    </row>
    <row r="121" s="1" customFormat="1" ht="16.5" customHeight="1">
      <c r="B121" s="39"/>
      <c r="C121" s="270" t="s">
        <v>249</v>
      </c>
      <c r="D121" s="270" t="s">
        <v>497</v>
      </c>
      <c r="E121" s="271" t="s">
        <v>3634</v>
      </c>
      <c r="F121" s="272" t="s">
        <v>3635</v>
      </c>
      <c r="G121" s="273" t="s">
        <v>223</v>
      </c>
      <c r="H121" s="274">
        <v>90</v>
      </c>
      <c r="I121" s="275"/>
      <c r="J121" s="276">
        <f>ROUND(I121*H121,2)</f>
        <v>0</v>
      </c>
      <c r="K121" s="272" t="s">
        <v>19</v>
      </c>
      <c r="L121" s="277"/>
      <c r="M121" s="278" t="s">
        <v>19</v>
      </c>
      <c r="N121" s="279" t="s">
        <v>47</v>
      </c>
      <c r="O121" s="80"/>
      <c r="P121" s="226">
        <f>O121*H121</f>
        <v>0</v>
      </c>
      <c r="Q121" s="226">
        <v>0.0011999999999999999</v>
      </c>
      <c r="R121" s="226">
        <f>Q121*H121</f>
        <v>0.10799999999999999</v>
      </c>
      <c r="S121" s="226">
        <v>0</v>
      </c>
      <c r="T121" s="227">
        <f>S121*H121</f>
        <v>0</v>
      </c>
      <c r="AR121" s="18" t="s">
        <v>229</v>
      </c>
      <c r="AT121" s="18" t="s">
        <v>497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213</v>
      </c>
      <c r="BM121" s="18" t="s">
        <v>3636</v>
      </c>
    </row>
    <row r="122" s="1" customFormat="1">
      <c r="B122" s="39"/>
      <c r="C122" s="40"/>
      <c r="D122" s="229" t="s">
        <v>204</v>
      </c>
      <c r="E122" s="40"/>
      <c r="F122" s="230" t="s">
        <v>3635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" customFormat="1" ht="16.5" customHeight="1">
      <c r="B123" s="39"/>
      <c r="C123" s="270" t="s">
        <v>253</v>
      </c>
      <c r="D123" s="270" t="s">
        <v>497</v>
      </c>
      <c r="E123" s="271" t="s">
        <v>3637</v>
      </c>
      <c r="F123" s="272" t="s">
        <v>3638</v>
      </c>
      <c r="G123" s="273" t="s">
        <v>223</v>
      </c>
      <c r="H123" s="274">
        <v>88</v>
      </c>
      <c r="I123" s="275"/>
      <c r="J123" s="276">
        <f>ROUND(I123*H123,2)</f>
        <v>0</v>
      </c>
      <c r="K123" s="272" t="s">
        <v>19</v>
      </c>
      <c r="L123" s="277"/>
      <c r="M123" s="278" t="s">
        <v>19</v>
      </c>
      <c r="N123" s="279" t="s">
        <v>47</v>
      </c>
      <c r="O123" s="80"/>
      <c r="P123" s="226">
        <f>O123*H123</f>
        <v>0</v>
      </c>
      <c r="Q123" s="226">
        <v>0.0011999999999999999</v>
      </c>
      <c r="R123" s="226">
        <f>Q123*H123</f>
        <v>0.10559999999999999</v>
      </c>
      <c r="S123" s="226">
        <v>0</v>
      </c>
      <c r="T123" s="227">
        <f>S123*H123</f>
        <v>0</v>
      </c>
      <c r="AR123" s="18" t="s">
        <v>229</v>
      </c>
      <c r="AT123" s="18" t="s">
        <v>497</v>
      </c>
      <c r="AU123" s="18" t="s">
        <v>86</v>
      </c>
      <c r="AY123" s="18" t="s">
        <v>195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84</v>
      </c>
      <c r="BK123" s="228">
        <f>ROUND(I123*H123,2)</f>
        <v>0</v>
      </c>
      <c r="BL123" s="18" t="s">
        <v>213</v>
      </c>
      <c r="BM123" s="18" t="s">
        <v>3639</v>
      </c>
    </row>
    <row r="124" s="1" customFormat="1">
      <c r="B124" s="39"/>
      <c r="C124" s="40"/>
      <c r="D124" s="229" t="s">
        <v>204</v>
      </c>
      <c r="E124" s="40"/>
      <c r="F124" s="230" t="s">
        <v>3638</v>
      </c>
      <c r="G124" s="40"/>
      <c r="H124" s="40"/>
      <c r="I124" s="144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204</v>
      </c>
      <c r="AU124" s="18" t="s">
        <v>86</v>
      </c>
    </row>
    <row r="125" s="1" customFormat="1" ht="16.5" customHeight="1">
      <c r="B125" s="39"/>
      <c r="C125" s="217" t="s">
        <v>257</v>
      </c>
      <c r="D125" s="217" t="s">
        <v>198</v>
      </c>
      <c r="E125" s="218" t="s">
        <v>3640</v>
      </c>
      <c r="F125" s="219" t="s">
        <v>3641</v>
      </c>
      <c r="G125" s="220" t="s">
        <v>223</v>
      </c>
      <c r="H125" s="221">
        <v>3</v>
      </c>
      <c r="I125" s="222"/>
      <c r="J125" s="223">
        <f>ROUND(I125*H125,2)</f>
        <v>0</v>
      </c>
      <c r="K125" s="219" t="s">
        <v>208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6.0000000000000002E-05</v>
      </c>
      <c r="R125" s="226">
        <f>Q125*H125</f>
        <v>0.00018000000000000001</v>
      </c>
      <c r="S125" s="226">
        <v>0</v>
      </c>
      <c r="T125" s="227">
        <f>S125*H125</f>
        <v>0</v>
      </c>
      <c r="AR125" s="18" t="s">
        <v>213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213</v>
      </c>
      <c r="BM125" s="18" t="s">
        <v>3642</v>
      </c>
    </row>
    <row r="126" s="1" customFormat="1">
      <c r="B126" s="39"/>
      <c r="C126" s="40"/>
      <c r="D126" s="229" t="s">
        <v>204</v>
      </c>
      <c r="E126" s="40"/>
      <c r="F126" s="230" t="s">
        <v>3643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2" customFormat="1">
      <c r="B127" s="235"/>
      <c r="C127" s="236"/>
      <c r="D127" s="229" t="s">
        <v>285</v>
      </c>
      <c r="E127" s="237" t="s">
        <v>19</v>
      </c>
      <c r="F127" s="238" t="s">
        <v>3644</v>
      </c>
      <c r="G127" s="236"/>
      <c r="H127" s="239">
        <v>3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285</v>
      </c>
      <c r="AU127" s="245" t="s">
        <v>86</v>
      </c>
      <c r="AV127" s="12" t="s">
        <v>86</v>
      </c>
      <c r="AW127" s="12" t="s">
        <v>37</v>
      </c>
      <c r="AX127" s="12" t="s">
        <v>84</v>
      </c>
      <c r="AY127" s="245" t="s">
        <v>195</v>
      </c>
    </row>
    <row r="128" s="1" customFormat="1" ht="16.5" customHeight="1">
      <c r="B128" s="39"/>
      <c r="C128" s="270" t="s">
        <v>8</v>
      </c>
      <c r="D128" s="270" t="s">
        <v>497</v>
      </c>
      <c r="E128" s="271" t="s">
        <v>3645</v>
      </c>
      <c r="F128" s="272" t="s">
        <v>3646</v>
      </c>
      <c r="G128" s="273" t="s">
        <v>2248</v>
      </c>
      <c r="H128" s="274">
        <v>9</v>
      </c>
      <c r="I128" s="275"/>
      <c r="J128" s="276">
        <f>ROUND(I128*H128,2)</f>
        <v>0</v>
      </c>
      <c r="K128" s="272" t="s">
        <v>19</v>
      </c>
      <c r="L128" s="277"/>
      <c r="M128" s="278" t="s">
        <v>19</v>
      </c>
      <c r="N128" s="279" t="s">
        <v>47</v>
      </c>
      <c r="O128" s="80"/>
      <c r="P128" s="226">
        <f>O128*H128</f>
        <v>0</v>
      </c>
      <c r="Q128" s="226">
        <v>0.65000000000000002</v>
      </c>
      <c r="R128" s="226">
        <f>Q128*H128</f>
        <v>5.8500000000000005</v>
      </c>
      <c r="S128" s="226">
        <v>0</v>
      </c>
      <c r="T128" s="227">
        <f>S128*H128</f>
        <v>0</v>
      </c>
      <c r="AR128" s="18" t="s">
        <v>229</v>
      </c>
      <c r="AT128" s="18" t="s">
        <v>497</v>
      </c>
      <c r="AU128" s="18" t="s">
        <v>86</v>
      </c>
      <c r="AY128" s="18" t="s">
        <v>195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84</v>
      </c>
      <c r="BK128" s="228">
        <f>ROUND(I128*H128,2)</f>
        <v>0</v>
      </c>
      <c r="BL128" s="18" t="s">
        <v>213</v>
      </c>
      <c r="BM128" s="18" t="s">
        <v>3647</v>
      </c>
    </row>
    <row r="129" s="1" customFormat="1">
      <c r="B129" s="39"/>
      <c r="C129" s="40"/>
      <c r="D129" s="229" t="s">
        <v>204</v>
      </c>
      <c r="E129" s="40"/>
      <c r="F129" s="230" t="s">
        <v>3646</v>
      </c>
      <c r="G129" s="40"/>
      <c r="H129" s="40"/>
      <c r="I129" s="144"/>
      <c r="J129" s="40"/>
      <c r="K129" s="40"/>
      <c r="L129" s="44"/>
      <c r="M129" s="231"/>
      <c r="N129" s="80"/>
      <c r="O129" s="80"/>
      <c r="P129" s="80"/>
      <c r="Q129" s="80"/>
      <c r="R129" s="80"/>
      <c r="S129" s="80"/>
      <c r="T129" s="81"/>
      <c r="AT129" s="18" t="s">
        <v>204</v>
      </c>
      <c r="AU129" s="18" t="s">
        <v>86</v>
      </c>
    </row>
    <row r="130" s="12" customFormat="1">
      <c r="B130" s="235"/>
      <c r="C130" s="236"/>
      <c r="D130" s="229" t="s">
        <v>285</v>
      </c>
      <c r="E130" s="237" t="s">
        <v>19</v>
      </c>
      <c r="F130" s="238" t="s">
        <v>3648</v>
      </c>
      <c r="G130" s="236"/>
      <c r="H130" s="239">
        <v>9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285</v>
      </c>
      <c r="AU130" s="245" t="s">
        <v>86</v>
      </c>
      <c r="AV130" s="12" t="s">
        <v>86</v>
      </c>
      <c r="AW130" s="12" t="s">
        <v>37</v>
      </c>
      <c r="AX130" s="12" t="s">
        <v>84</v>
      </c>
      <c r="AY130" s="245" t="s">
        <v>195</v>
      </c>
    </row>
    <row r="131" s="1" customFormat="1" ht="16.5" customHeight="1">
      <c r="B131" s="39"/>
      <c r="C131" s="270" t="s">
        <v>267</v>
      </c>
      <c r="D131" s="270" t="s">
        <v>497</v>
      </c>
      <c r="E131" s="271" t="s">
        <v>3649</v>
      </c>
      <c r="F131" s="272" t="s">
        <v>3650</v>
      </c>
      <c r="G131" s="273" t="s">
        <v>2248</v>
      </c>
      <c r="H131" s="274">
        <v>3</v>
      </c>
      <c r="I131" s="275"/>
      <c r="J131" s="276">
        <f>ROUND(I131*H131,2)</f>
        <v>0</v>
      </c>
      <c r="K131" s="272" t="s">
        <v>19</v>
      </c>
      <c r="L131" s="277"/>
      <c r="M131" s="278" t="s">
        <v>19</v>
      </c>
      <c r="N131" s="279" t="s">
        <v>47</v>
      </c>
      <c r="O131" s="80"/>
      <c r="P131" s="226">
        <f>O131*H131</f>
        <v>0</v>
      </c>
      <c r="Q131" s="226">
        <v>0.65000000000000002</v>
      </c>
      <c r="R131" s="226">
        <f>Q131*H131</f>
        <v>1.9500000000000002</v>
      </c>
      <c r="S131" s="226">
        <v>0</v>
      </c>
      <c r="T131" s="227">
        <f>S131*H131</f>
        <v>0</v>
      </c>
      <c r="AR131" s="18" t="s">
        <v>229</v>
      </c>
      <c r="AT131" s="18" t="s">
        <v>497</v>
      </c>
      <c r="AU131" s="18" t="s">
        <v>86</v>
      </c>
      <c r="AY131" s="18" t="s">
        <v>195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84</v>
      </c>
      <c r="BK131" s="228">
        <f>ROUND(I131*H131,2)</f>
        <v>0</v>
      </c>
      <c r="BL131" s="18" t="s">
        <v>213</v>
      </c>
      <c r="BM131" s="18" t="s">
        <v>3651</v>
      </c>
    </row>
    <row r="132" s="1" customFormat="1">
      <c r="B132" s="39"/>
      <c r="C132" s="40"/>
      <c r="D132" s="229" t="s">
        <v>204</v>
      </c>
      <c r="E132" s="40"/>
      <c r="F132" s="230" t="s">
        <v>3650</v>
      </c>
      <c r="G132" s="40"/>
      <c r="H132" s="40"/>
      <c r="I132" s="144"/>
      <c r="J132" s="40"/>
      <c r="K132" s="40"/>
      <c r="L132" s="44"/>
      <c r="M132" s="231"/>
      <c r="N132" s="80"/>
      <c r="O132" s="80"/>
      <c r="P132" s="80"/>
      <c r="Q132" s="80"/>
      <c r="R132" s="80"/>
      <c r="S132" s="80"/>
      <c r="T132" s="81"/>
      <c r="AT132" s="18" t="s">
        <v>204</v>
      </c>
      <c r="AU132" s="18" t="s">
        <v>86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3644</v>
      </c>
      <c r="G133" s="236"/>
      <c r="H133" s="239">
        <v>3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84</v>
      </c>
      <c r="AY133" s="245" t="s">
        <v>195</v>
      </c>
    </row>
    <row r="134" s="1" customFormat="1" ht="16.5" customHeight="1">
      <c r="B134" s="39"/>
      <c r="C134" s="217" t="s">
        <v>366</v>
      </c>
      <c r="D134" s="217" t="s">
        <v>198</v>
      </c>
      <c r="E134" s="218" t="s">
        <v>3652</v>
      </c>
      <c r="F134" s="219" t="s">
        <v>3653</v>
      </c>
      <c r="G134" s="220" t="s">
        <v>223</v>
      </c>
      <c r="H134" s="221">
        <v>3</v>
      </c>
      <c r="I134" s="222"/>
      <c r="J134" s="223">
        <f>ROUND(I134*H134,2)</f>
        <v>0</v>
      </c>
      <c r="K134" s="219" t="s">
        <v>208</v>
      </c>
      <c r="L134" s="44"/>
      <c r="M134" s="224" t="s">
        <v>19</v>
      </c>
      <c r="N134" s="225" t="s">
        <v>47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213</v>
      </c>
      <c r="AT134" s="18" t="s">
        <v>198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213</v>
      </c>
      <c r="BM134" s="18" t="s">
        <v>3654</v>
      </c>
    </row>
    <row r="135" s="1" customFormat="1">
      <c r="B135" s="39"/>
      <c r="C135" s="40"/>
      <c r="D135" s="229" t="s">
        <v>204</v>
      </c>
      <c r="E135" s="40"/>
      <c r="F135" s="230" t="s">
        <v>3655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2" customFormat="1">
      <c r="B136" s="235"/>
      <c r="C136" s="236"/>
      <c r="D136" s="229" t="s">
        <v>285</v>
      </c>
      <c r="E136" s="237" t="s">
        <v>19</v>
      </c>
      <c r="F136" s="238" t="s">
        <v>2555</v>
      </c>
      <c r="G136" s="236"/>
      <c r="H136" s="239">
        <v>3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285</v>
      </c>
      <c r="AU136" s="245" t="s">
        <v>86</v>
      </c>
      <c r="AV136" s="12" t="s">
        <v>86</v>
      </c>
      <c r="AW136" s="12" t="s">
        <v>37</v>
      </c>
      <c r="AX136" s="12" t="s">
        <v>84</v>
      </c>
      <c r="AY136" s="245" t="s">
        <v>195</v>
      </c>
    </row>
    <row r="137" s="1" customFormat="1" ht="16.5" customHeight="1">
      <c r="B137" s="39"/>
      <c r="C137" s="217" t="s">
        <v>373</v>
      </c>
      <c r="D137" s="217" t="s">
        <v>198</v>
      </c>
      <c r="E137" s="218" t="s">
        <v>3656</v>
      </c>
      <c r="F137" s="219" t="s">
        <v>3657</v>
      </c>
      <c r="G137" s="220" t="s">
        <v>282</v>
      </c>
      <c r="H137" s="221">
        <v>3</v>
      </c>
      <c r="I137" s="222"/>
      <c r="J137" s="223">
        <f>ROUND(I137*H137,2)</f>
        <v>0</v>
      </c>
      <c r="K137" s="219" t="s">
        <v>208</v>
      </c>
      <c r="L137" s="44"/>
      <c r="M137" s="224" t="s">
        <v>19</v>
      </c>
      <c r="N137" s="225" t="s">
        <v>47</v>
      </c>
      <c r="O137" s="80"/>
      <c r="P137" s="226">
        <f>O137*H137</f>
        <v>0</v>
      </c>
      <c r="Q137" s="226">
        <v>3.0000000000000001E-05</v>
      </c>
      <c r="R137" s="226">
        <f>Q137*H137</f>
        <v>9.0000000000000006E-05</v>
      </c>
      <c r="S137" s="226">
        <v>0</v>
      </c>
      <c r="T137" s="227">
        <f>S137*H137</f>
        <v>0</v>
      </c>
      <c r="AR137" s="18" t="s">
        <v>213</v>
      </c>
      <c r="AT137" s="18" t="s">
        <v>198</v>
      </c>
      <c r="AU137" s="18" t="s">
        <v>86</v>
      </c>
      <c r="AY137" s="18" t="s">
        <v>195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84</v>
      </c>
      <c r="BK137" s="228">
        <f>ROUND(I137*H137,2)</f>
        <v>0</v>
      </c>
      <c r="BL137" s="18" t="s">
        <v>213</v>
      </c>
      <c r="BM137" s="18" t="s">
        <v>3658</v>
      </c>
    </row>
    <row r="138" s="1" customFormat="1">
      <c r="B138" s="39"/>
      <c r="C138" s="40"/>
      <c r="D138" s="229" t="s">
        <v>204</v>
      </c>
      <c r="E138" s="40"/>
      <c r="F138" s="230" t="s">
        <v>3659</v>
      </c>
      <c r="G138" s="40"/>
      <c r="H138" s="40"/>
      <c r="I138" s="144"/>
      <c r="J138" s="40"/>
      <c r="K138" s="40"/>
      <c r="L138" s="44"/>
      <c r="M138" s="231"/>
      <c r="N138" s="80"/>
      <c r="O138" s="80"/>
      <c r="P138" s="80"/>
      <c r="Q138" s="80"/>
      <c r="R138" s="80"/>
      <c r="S138" s="80"/>
      <c r="T138" s="81"/>
      <c r="AT138" s="18" t="s">
        <v>204</v>
      </c>
      <c r="AU138" s="18" t="s">
        <v>86</v>
      </c>
    </row>
    <row r="139" s="12" customFormat="1">
      <c r="B139" s="235"/>
      <c r="C139" s="236"/>
      <c r="D139" s="229" t="s">
        <v>285</v>
      </c>
      <c r="E139" s="237" t="s">
        <v>19</v>
      </c>
      <c r="F139" s="238" t="s">
        <v>3660</v>
      </c>
      <c r="G139" s="236"/>
      <c r="H139" s="239">
        <v>3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285</v>
      </c>
      <c r="AU139" s="245" t="s">
        <v>86</v>
      </c>
      <c r="AV139" s="12" t="s">
        <v>86</v>
      </c>
      <c r="AW139" s="12" t="s">
        <v>37</v>
      </c>
      <c r="AX139" s="12" t="s">
        <v>84</v>
      </c>
      <c r="AY139" s="245" t="s">
        <v>195</v>
      </c>
    </row>
    <row r="140" s="1" customFormat="1" ht="16.5" customHeight="1">
      <c r="B140" s="39"/>
      <c r="C140" s="270" t="s">
        <v>381</v>
      </c>
      <c r="D140" s="270" t="s">
        <v>497</v>
      </c>
      <c r="E140" s="271" t="s">
        <v>3661</v>
      </c>
      <c r="F140" s="272" t="s">
        <v>3662</v>
      </c>
      <c r="G140" s="273" t="s">
        <v>282</v>
      </c>
      <c r="H140" s="274">
        <v>3</v>
      </c>
      <c r="I140" s="275"/>
      <c r="J140" s="276">
        <f>ROUND(I140*H140,2)</f>
        <v>0</v>
      </c>
      <c r="K140" s="272" t="s">
        <v>208</v>
      </c>
      <c r="L140" s="277"/>
      <c r="M140" s="278" t="s">
        <v>19</v>
      </c>
      <c r="N140" s="279" t="s">
        <v>47</v>
      </c>
      <c r="O140" s="80"/>
      <c r="P140" s="226">
        <f>O140*H140</f>
        <v>0</v>
      </c>
      <c r="Q140" s="226">
        <v>0.00050000000000000001</v>
      </c>
      <c r="R140" s="226">
        <f>Q140*H140</f>
        <v>0.0015</v>
      </c>
      <c r="S140" s="226">
        <v>0</v>
      </c>
      <c r="T140" s="227">
        <f>S140*H140</f>
        <v>0</v>
      </c>
      <c r="AR140" s="18" t="s">
        <v>229</v>
      </c>
      <c r="AT140" s="18" t="s">
        <v>497</v>
      </c>
      <c r="AU140" s="18" t="s">
        <v>86</v>
      </c>
      <c r="AY140" s="18" t="s">
        <v>195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84</v>
      </c>
      <c r="BK140" s="228">
        <f>ROUND(I140*H140,2)</f>
        <v>0</v>
      </c>
      <c r="BL140" s="18" t="s">
        <v>213</v>
      </c>
      <c r="BM140" s="18" t="s">
        <v>3663</v>
      </c>
    </row>
    <row r="141" s="1" customFormat="1">
      <c r="B141" s="39"/>
      <c r="C141" s="40"/>
      <c r="D141" s="229" t="s">
        <v>204</v>
      </c>
      <c r="E141" s="40"/>
      <c r="F141" s="230" t="s">
        <v>3662</v>
      </c>
      <c r="G141" s="40"/>
      <c r="H141" s="40"/>
      <c r="I141" s="144"/>
      <c r="J141" s="40"/>
      <c r="K141" s="40"/>
      <c r="L141" s="44"/>
      <c r="M141" s="231"/>
      <c r="N141" s="80"/>
      <c r="O141" s="80"/>
      <c r="P141" s="80"/>
      <c r="Q141" s="80"/>
      <c r="R141" s="80"/>
      <c r="S141" s="80"/>
      <c r="T141" s="81"/>
      <c r="AT141" s="18" t="s">
        <v>204</v>
      </c>
      <c r="AU141" s="18" t="s">
        <v>86</v>
      </c>
    </row>
    <row r="142" s="1" customFormat="1" ht="16.5" customHeight="1">
      <c r="B142" s="39"/>
      <c r="C142" s="217" t="s">
        <v>387</v>
      </c>
      <c r="D142" s="217" t="s">
        <v>198</v>
      </c>
      <c r="E142" s="218" t="s">
        <v>3664</v>
      </c>
      <c r="F142" s="219" t="s">
        <v>3665</v>
      </c>
      <c r="G142" s="220" t="s">
        <v>223</v>
      </c>
      <c r="H142" s="221">
        <v>30</v>
      </c>
      <c r="I142" s="222"/>
      <c r="J142" s="223">
        <f>ROUND(I142*H142,2)</f>
        <v>0</v>
      </c>
      <c r="K142" s="219" t="s">
        <v>208</v>
      </c>
      <c r="L142" s="44"/>
      <c r="M142" s="224" t="s">
        <v>19</v>
      </c>
      <c r="N142" s="225" t="s">
        <v>47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213</v>
      </c>
      <c r="AT142" s="18" t="s">
        <v>198</v>
      </c>
      <c r="AU142" s="18" t="s">
        <v>86</v>
      </c>
      <c r="AY142" s="18" t="s">
        <v>195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84</v>
      </c>
      <c r="BK142" s="228">
        <f>ROUND(I142*H142,2)</f>
        <v>0</v>
      </c>
      <c r="BL142" s="18" t="s">
        <v>213</v>
      </c>
      <c r="BM142" s="18" t="s">
        <v>3666</v>
      </c>
    </row>
    <row r="143" s="1" customFormat="1">
      <c r="B143" s="39"/>
      <c r="C143" s="40"/>
      <c r="D143" s="229" t="s">
        <v>204</v>
      </c>
      <c r="E143" s="40"/>
      <c r="F143" s="230" t="s">
        <v>3667</v>
      </c>
      <c r="G143" s="40"/>
      <c r="H143" s="40"/>
      <c r="I143" s="144"/>
      <c r="J143" s="40"/>
      <c r="K143" s="40"/>
      <c r="L143" s="44"/>
      <c r="M143" s="231"/>
      <c r="N143" s="80"/>
      <c r="O143" s="80"/>
      <c r="P143" s="80"/>
      <c r="Q143" s="80"/>
      <c r="R143" s="80"/>
      <c r="S143" s="80"/>
      <c r="T143" s="81"/>
      <c r="AT143" s="18" t="s">
        <v>204</v>
      </c>
      <c r="AU143" s="18" t="s">
        <v>86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3668</v>
      </c>
      <c r="G144" s="236"/>
      <c r="H144" s="239">
        <v>30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84</v>
      </c>
      <c r="AY144" s="245" t="s">
        <v>195</v>
      </c>
    </row>
    <row r="145" s="1" customFormat="1" ht="16.5" customHeight="1">
      <c r="B145" s="39"/>
      <c r="C145" s="217" t="s">
        <v>7</v>
      </c>
      <c r="D145" s="217" t="s">
        <v>198</v>
      </c>
      <c r="E145" s="218" t="s">
        <v>3669</v>
      </c>
      <c r="F145" s="219" t="s">
        <v>3670</v>
      </c>
      <c r="G145" s="220" t="s">
        <v>282</v>
      </c>
      <c r="H145" s="221">
        <v>108</v>
      </c>
      <c r="I145" s="222"/>
      <c r="J145" s="223">
        <f>ROUND(I145*H145,2)</f>
        <v>0</v>
      </c>
      <c r="K145" s="219" t="s">
        <v>208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213</v>
      </c>
      <c r="AT145" s="18" t="s">
        <v>198</v>
      </c>
      <c r="AU145" s="18" t="s">
        <v>86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213</v>
      </c>
      <c r="BM145" s="18" t="s">
        <v>3671</v>
      </c>
    </row>
    <row r="146" s="1" customFormat="1">
      <c r="B146" s="39"/>
      <c r="C146" s="40"/>
      <c r="D146" s="229" t="s">
        <v>204</v>
      </c>
      <c r="E146" s="40"/>
      <c r="F146" s="230" t="s">
        <v>3672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86</v>
      </c>
    </row>
    <row r="147" s="12" customFormat="1">
      <c r="B147" s="235"/>
      <c r="C147" s="236"/>
      <c r="D147" s="229" t="s">
        <v>285</v>
      </c>
      <c r="E147" s="237" t="s">
        <v>19</v>
      </c>
      <c r="F147" s="238" t="s">
        <v>3673</v>
      </c>
      <c r="G147" s="236"/>
      <c r="H147" s="239">
        <v>108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285</v>
      </c>
      <c r="AU147" s="245" t="s">
        <v>86</v>
      </c>
      <c r="AV147" s="12" t="s">
        <v>86</v>
      </c>
      <c r="AW147" s="12" t="s">
        <v>37</v>
      </c>
      <c r="AX147" s="12" t="s">
        <v>84</v>
      </c>
      <c r="AY147" s="245" t="s">
        <v>195</v>
      </c>
    </row>
    <row r="148" s="1" customFormat="1" ht="16.5" customHeight="1">
      <c r="B148" s="39"/>
      <c r="C148" s="217" t="s">
        <v>398</v>
      </c>
      <c r="D148" s="217" t="s">
        <v>198</v>
      </c>
      <c r="E148" s="218" t="s">
        <v>3674</v>
      </c>
      <c r="F148" s="219" t="s">
        <v>3675</v>
      </c>
      <c r="G148" s="220" t="s">
        <v>282</v>
      </c>
      <c r="H148" s="221">
        <v>1014</v>
      </c>
      <c r="I148" s="222"/>
      <c r="J148" s="223">
        <f>ROUND(I148*H148,2)</f>
        <v>0</v>
      </c>
      <c r="K148" s="219" t="s">
        <v>208</v>
      </c>
      <c r="L148" s="44"/>
      <c r="M148" s="224" t="s">
        <v>19</v>
      </c>
      <c r="N148" s="225" t="s">
        <v>47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213</v>
      </c>
      <c r="AT148" s="18" t="s">
        <v>198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213</v>
      </c>
      <c r="BM148" s="18" t="s">
        <v>3676</v>
      </c>
    </row>
    <row r="149" s="1" customFormat="1">
      <c r="B149" s="39"/>
      <c r="C149" s="40"/>
      <c r="D149" s="229" t="s">
        <v>204</v>
      </c>
      <c r="E149" s="40"/>
      <c r="F149" s="230" t="s">
        <v>3677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86</v>
      </c>
    </row>
    <row r="150" s="12" customFormat="1">
      <c r="B150" s="235"/>
      <c r="C150" s="236"/>
      <c r="D150" s="229" t="s">
        <v>285</v>
      </c>
      <c r="E150" s="237" t="s">
        <v>19</v>
      </c>
      <c r="F150" s="238" t="s">
        <v>3678</v>
      </c>
      <c r="G150" s="236"/>
      <c r="H150" s="239">
        <v>1014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285</v>
      </c>
      <c r="AU150" s="245" t="s">
        <v>86</v>
      </c>
      <c r="AV150" s="12" t="s">
        <v>86</v>
      </c>
      <c r="AW150" s="12" t="s">
        <v>37</v>
      </c>
      <c r="AX150" s="12" t="s">
        <v>84</v>
      </c>
      <c r="AY150" s="245" t="s">
        <v>195</v>
      </c>
    </row>
    <row r="151" s="1" customFormat="1" ht="16.5" customHeight="1">
      <c r="B151" s="39"/>
      <c r="C151" s="217" t="s">
        <v>406</v>
      </c>
      <c r="D151" s="217" t="s">
        <v>198</v>
      </c>
      <c r="E151" s="218" t="s">
        <v>3679</v>
      </c>
      <c r="F151" s="219" t="s">
        <v>3680</v>
      </c>
      <c r="G151" s="220" t="s">
        <v>282</v>
      </c>
      <c r="H151" s="221">
        <v>39</v>
      </c>
      <c r="I151" s="222"/>
      <c r="J151" s="223">
        <f>ROUND(I151*H151,2)</f>
        <v>0</v>
      </c>
      <c r="K151" s="219" t="s">
        <v>208</v>
      </c>
      <c r="L151" s="44"/>
      <c r="M151" s="224" t="s">
        <v>19</v>
      </c>
      <c r="N151" s="225" t="s">
        <v>47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213</v>
      </c>
      <c r="AT151" s="18" t="s">
        <v>198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213</v>
      </c>
      <c r="BM151" s="18" t="s">
        <v>3681</v>
      </c>
    </row>
    <row r="152" s="1" customFormat="1">
      <c r="B152" s="39"/>
      <c r="C152" s="40"/>
      <c r="D152" s="229" t="s">
        <v>204</v>
      </c>
      <c r="E152" s="40"/>
      <c r="F152" s="230" t="s">
        <v>3682</v>
      </c>
      <c r="G152" s="40"/>
      <c r="H152" s="40"/>
      <c r="I152" s="144"/>
      <c r="J152" s="40"/>
      <c r="K152" s="40"/>
      <c r="L152" s="44"/>
      <c r="M152" s="231"/>
      <c r="N152" s="80"/>
      <c r="O152" s="80"/>
      <c r="P152" s="80"/>
      <c r="Q152" s="80"/>
      <c r="R152" s="80"/>
      <c r="S152" s="80"/>
      <c r="T152" s="81"/>
      <c r="AT152" s="18" t="s">
        <v>204</v>
      </c>
      <c r="AU152" s="18" t="s">
        <v>86</v>
      </c>
    </row>
    <row r="153" s="12" customFormat="1">
      <c r="B153" s="235"/>
      <c r="C153" s="236"/>
      <c r="D153" s="229" t="s">
        <v>285</v>
      </c>
      <c r="E153" s="237" t="s">
        <v>19</v>
      </c>
      <c r="F153" s="238" t="s">
        <v>3683</v>
      </c>
      <c r="G153" s="236"/>
      <c r="H153" s="239">
        <v>36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285</v>
      </c>
      <c r="AU153" s="245" t="s">
        <v>86</v>
      </c>
      <c r="AV153" s="12" t="s">
        <v>86</v>
      </c>
      <c r="AW153" s="12" t="s">
        <v>37</v>
      </c>
      <c r="AX153" s="12" t="s">
        <v>76</v>
      </c>
      <c r="AY153" s="245" t="s">
        <v>195</v>
      </c>
    </row>
    <row r="154" s="12" customFormat="1">
      <c r="B154" s="235"/>
      <c r="C154" s="236"/>
      <c r="D154" s="229" t="s">
        <v>285</v>
      </c>
      <c r="E154" s="237" t="s">
        <v>19</v>
      </c>
      <c r="F154" s="238" t="s">
        <v>3684</v>
      </c>
      <c r="G154" s="236"/>
      <c r="H154" s="239">
        <v>3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285</v>
      </c>
      <c r="AU154" s="245" t="s">
        <v>86</v>
      </c>
      <c r="AV154" s="12" t="s">
        <v>86</v>
      </c>
      <c r="AW154" s="12" t="s">
        <v>37</v>
      </c>
      <c r="AX154" s="12" t="s">
        <v>76</v>
      </c>
      <c r="AY154" s="245" t="s">
        <v>195</v>
      </c>
    </row>
    <row r="155" s="13" customFormat="1">
      <c r="B155" s="246"/>
      <c r="C155" s="247"/>
      <c r="D155" s="229" t="s">
        <v>285</v>
      </c>
      <c r="E155" s="248" t="s">
        <v>19</v>
      </c>
      <c r="F155" s="249" t="s">
        <v>294</v>
      </c>
      <c r="G155" s="247"/>
      <c r="H155" s="250">
        <v>39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AT155" s="256" t="s">
        <v>285</v>
      </c>
      <c r="AU155" s="256" t="s">
        <v>86</v>
      </c>
      <c r="AV155" s="13" t="s">
        <v>213</v>
      </c>
      <c r="AW155" s="13" t="s">
        <v>37</v>
      </c>
      <c r="AX155" s="13" t="s">
        <v>84</v>
      </c>
      <c r="AY155" s="256" t="s">
        <v>195</v>
      </c>
    </row>
    <row r="156" s="1" customFormat="1" ht="16.5" customHeight="1">
      <c r="B156" s="39"/>
      <c r="C156" s="270" t="s">
        <v>412</v>
      </c>
      <c r="D156" s="270" t="s">
        <v>497</v>
      </c>
      <c r="E156" s="271" t="s">
        <v>3685</v>
      </c>
      <c r="F156" s="272" t="s">
        <v>3686</v>
      </c>
      <c r="G156" s="273" t="s">
        <v>289</v>
      </c>
      <c r="H156" s="274">
        <v>3.8999999999999999</v>
      </c>
      <c r="I156" s="275"/>
      <c r="J156" s="276">
        <f>ROUND(I156*H156,2)</f>
        <v>0</v>
      </c>
      <c r="K156" s="272" t="s">
        <v>208</v>
      </c>
      <c r="L156" s="277"/>
      <c r="M156" s="278" t="s">
        <v>19</v>
      </c>
      <c r="N156" s="279" t="s">
        <v>47</v>
      </c>
      <c r="O156" s="80"/>
      <c r="P156" s="226">
        <f>O156*H156</f>
        <v>0</v>
      </c>
      <c r="Q156" s="226">
        <v>0.20000000000000001</v>
      </c>
      <c r="R156" s="226">
        <f>Q156*H156</f>
        <v>0.78000000000000003</v>
      </c>
      <c r="S156" s="226">
        <v>0</v>
      </c>
      <c r="T156" s="227">
        <f>S156*H156</f>
        <v>0</v>
      </c>
      <c r="AR156" s="18" t="s">
        <v>229</v>
      </c>
      <c r="AT156" s="18" t="s">
        <v>497</v>
      </c>
      <c r="AU156" s="18" t="s">
        <v>86</v>
      </c>
      <c r="AY156" s="18" t="s">
        <v>195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84</v>
      </c>
      <c r="BK156" s="228">
        <f>ROUND(I156*H156,2)</f>
        <v>0</v>
      </c>
      <c r="BL156" s="18" t="s">
        <v>213</v>
      </c>
      <c r="BM156" s="18" t="s">
        <v>3687</v>
      </c>
    </row>
    <row r="157" s="1" customFormat="1">
      <c r="B157" s="39"/>
      <c r="C157" s="40"/>
      <c r="D157" s="229" t="s">
        <v>204</v>
      </c>
      <c r="E157" s="40"/>
      <c r="F157" s="230" t="s">
        <v>3686</v>
      </c>
      <c r="G157" s="40"/>
      <c r="H157" s="40"/>
      <c r="I157" s="144"/>
      <c r="J157" s="40"/>
      <c r="K157" s="40"/>
      <c r="L157" s="44"/>
      <c r="M157" s="231"/>
      <c r="N157" s="80"/>
      <c r="O157" s="80"/>
      <c r="P157" s="80"/>
      <c r="Q157" s="80"/>
      <c r="R157" s="80"/>
      <c r="S157" s="80"/>
      <c r="T157" s="81"/>
      <c r="AT157" s="18" t="s">
        <v>204</v>
      </c>
      <c r="AU157" s="18" t="s">
        <v>86</v>
      </c>
    </row>
    <row r="158" s="12" customFormat="1">
      <c r="B158" s="235"/>
      <c r="C158" s="236"/>
      <c r="D158" s="229" t="s">
        <v>285</v>
      </c>
      <c r="E158" s="237" t="s">
        <v>19</v>
      </c>
      <c r="F158" s="238" t="s">
        <v>3688</v>
      </c>
      <c r="G158" s="236"/>
      <c r="H158" s="239">
        <v>3.6000000000000001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285</v>
      </c>
      <c r="AU158" s="245" t="s">
        <v>86</v>
      </c>
      <c r="AV158" s="12" t="s">
        <v>86</v>
      </c>
      <c r="AW158" s="12" t="s">
        <v>37</v>
      </c>
      <c r="AX158" s="12" t="s">
        <v>76</v>
      </c>
      <c r="AY158" s="245" t="s">
        <v>195</v>
      </c>
    </row>
    <row r="159" s="12" customFormat="1">
      <c r="B159" s="235"/>
      <c r="C159" s="236"/>
      <c r="D159" s="229" t="s">
        <v>285</v>
      </c>
      <c r="E159" s="237" t="s">
        <v>19</v>
      </c>
      <c r="F159" s="238" t="s">
        <v>3689</v>
      </c>
      <c r="G159" s="236"/>
      <c r="H159" s="239">
        <v>0.29999999999999999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285</v>
      </c>
      <c r="AU159" s="245" t="s">
        <v>86</v>
      </c>
      <c r="AV159" s="12" t="s">
        <v>86</v>
      </c>
      <c r="AW159" s="12" t="s">
        <v>37</v>
      </c>
      <c r="AX159" s="12" t="s">
        <v>76</v>
      </c>
      <c r="AY159" s="245" t="s">
        <v>195</v>
      </c>
    </row>
    <row r="160" s="13" customFormat="1">
      <c r="B160" s="246"/>
      <c r="C160" s="247"/>
      <c r="D160" s="229" t="s">
        <v>285</v>
      </c>
      <c r="E160" s="248" t="s">
        <v>19</v>
      </c>
      <c r="F160" s="249" t="s">
        <v>294</v>
      </c>
      <c r="G160" s="247"/>
      <c r="H160" s="250">
        <v>3.8999999999999999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285</v>
      </c>
      <c r="AU160" s="256" t="s">
        <v>86</v>
      </c>
      <c r="AV160" s="13" t="s">
        <v>213</v>
      </c>
      <c r="AW160" s="13" t="s">
        <v>37</v>
      </c>
      <c r="AX160" s="13" t="s">
        <v>84</v>
      </c>
      <c r="AY160" s="256" t="s">
        <v>195</v>
      </c>
    </row>
    <row r="161" s="1" customFormat="1" ht="16.5" customHeight="1">
      <c r="B161" s="39"/>
      <c r="C161" s="217" t="s">
        <v>544</v>
      </c>
      <c r="D161" s="217" t="s">
        <v>198</v>
      </c>
      <c r="E161" s="218" t="s">
        <v>3690</v>
      </c>
      <c r="F161" s="219" t="s">
        <v>3691</v>
      </c>
      <c r="G161" s="220" t="s">
        <v>336</v>
      </c>
      <c r="H161" s="221">
        <v>0.38600000000000001</v>
      </c>
      <c r="I161" s="222"/>
      <c r="J161" s="223">
        <f>ROUND(I161*H161,2)</f>
        <v>0</v>
      </c>
      <c r="K161" s="219" t="s">
        <v>208</v>
      </c>
      <c r="L161" s="44"/>
      <c r="M161" s="224" t="s">
        <v>19</v>
      </c>
      <c r="N161" s="225" t="s">
        <v>47</v>
      </c>
      <c r="O161" s="8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18" t="s">
        <v>213</v>
      </c>
      <c r="AT161" s="18" t="s">
        <v>198</v>
      </c>
      <c r="AU161" s="18" t="s">
        <v>86</v>
      </c>
      <c r="AY161" s="18" t="s">
        <v>195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84</v>
      </c>
      <c r="BK161" s="228">
        <f>ROUND(I161*H161,2)</f>
        <v>0</v>
      </c>
      <c r="BL161" s="18" t="s">
        <v>213</v>
      </c>
      <c r="BM161" s="18" t="s">
        <v>3692</v>
      </c>
    </row>
    <row r="162" s="1" customFormat="1">
      <c r="B162" s="39"/>
      <c r="C162" s="40"/>
      <c r="D162" s="229" t="s">
        <v>204</v>
      </c>
      <c r="E162" s="40"/>
      <c r="F162" s="230" t="s">
        <v>3693</v>
      </c>
      <c r="G162" s="40"/>
      <c r="H162" s="40"/>
      <c r="I162" s="144"/>
      <c r="J162" s="40"/>
      <c r="K162" s="40"/>
      <c r="L162" s="44"/>
      <c r="M162" s="231"/>
      <c r="N162" s="80"/>
      <c r="O162" s="80"/>
      <c r="P162" s="80"/>
      <c r="Q162" s="80"/>
      <c r="R162" s="80"/>
      <c r="S162" s="80"/>
      <c r="T162" s="81"/>
      <c r="AT162" s="18" t="s">
        <v>204</v>
      </c>
      <c r="AU162" s="18" t="s">
        <v>86</v>
      </c>
    </row>
    <row r="163" s="12" customFormat="1">
      <c r="B163" s="235"/>
      <c r="C163" s="236"/>
      <c r="D163" s="229" t="s">
        <v>285</v>
      </c>
      <c r="E163" s="237" t="s">
        <v>19</v>
      </c>
      <c r="F163" s="238" t="s">
        <v>3694</v>
      </c>
      <c r="G163" s="236"/>
      <c r="H163" s="239">
        <v>0.35599999999999998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285</v>
      </c>
      <c r="AU163" s="245" t="s">
        <v>86</v>
      </c>
      <c r="AV163" s="12" t="s">
        <v>86</v>
      </c>
      <c r="AW163" s="12" t="s">
        <v>37</v>
      </c>
      <c r="AX163" s="12" t="s">
        <v>76</v>
      </c>
      <c r="AY163" s="245" t="s">
        <v>195</v>
      </c>
    </row>
    <row r="164" s="12" customFormat="1">
      <c r="B164" s="235"/>
      <c r="C164" s="236"/>
      <c r="D164" s="229" t="s">
        <v>285</v>
      </c>
      <c r="E164" s="237" t="s">
        <v>19</v>
      </c>
      <c r="F164" s="238" t="s">
        <v>3695</v>
      </c>
      <c r="G164" s="236"/>
      <c r="H164" s="239">
        <v>0.029999999999999999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285</v>
      </c>
      <c r="AU164" s="245" t="s">
        <v>86</v>
      </c>
      <c r="AV164" s="12" t="s">
        <v>86</v>
      </c>
      <c r="AW164" s="12" t="s">
        <v>37</v>
      </c>
      <c r="AX164" s="12" t="s">
        <v>76</v>
      </c>
      <c r="AY164" s="245" t="s">
        <v>195</v>
      </c>
    </row>
    <row r="165" s="13" customFormat="1">
      <c r="B165" s="246"/>
      <c r="C165" s="247"/>
      <c r="D165" s="229" t="s">
        <v>285</v>
      </c>
      <c r="E165" s="248" t="s">
        <v>19</v>
      </c>
      <c r="F165" s="249" t="s">
        <v>294</v>
      </c>
      <c r="G165" s="247"/>
      <c r="H165" s="250">
        <v>0.38600000000000001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AT165" s="256" t="s">
        <v>285</v>
      </c>
      <c r="AU165" s="256" t="s">
        <v>86</v>
      </c>
      <c r="AV165" s="13" t="s">
        <v>213</v>
      </c>
      <c r="AW165" s="13" t="s">
        <v>37</v>
      </c>
      <c r="AX165" s="13" t="s">
        <v>84</v>
      </c>
      <c r="AY165" s="256" t="s">
        <v>195</v>
      </c>
    </row>
    <row r="166" s="1" customFormat="1" ht="16.5" customHeight="1">
      <c r="B166" s="39"/>
      <c r="C166" s="270" t="s">
        <v>552</v>
      </c>
      <c r="D166" s="270" t="s">
        <v>497</v>
      </c>
      <c r="E166" s="271" t="s">
        <v>3696</v>
      </c>
      <c r="F166" s="272" t="s">
        <v>3697</v>
      </c>
      <c r="G166" s="273" t="s">
        <v>336</v>
      </c>
      <c r="H166" s="274">
        <v>0.38600000000000001</v>
      </c>
      <c r="I166" s="275"/>
      <c r="J166" s="276">
        <f>ROUND(I166*H166,2)</f>
        <v>0</v>
      </c>
      <c r="K166" s="272" t="s">
        <v>19</v>
      </c>
      <c r="L166" s="277"/>
      <c r="M166" s="278" t="s">
        <v>19</v>
      </c>
      <c r="N166" s="279" t="s">
        <v>47</v>
      </c>
      <c r="O166" s="80"/>
      <c r="P166" s="226">
        <f>O166*H166</f>
        <v>0</v>
      </c>
      <c r="Q166" s="226">
        <v>1</v>
      </c>
      <c r="R166" s="226">
        <f>Q166*H166</f>
        <v>0.38600000000000001</v>
      </c>
      <c r="S166" s="226">
        <v>0</v>
      </c>
      <c r="T166" s="227">
        <f>S166*H166</f>
        <v>0</v>
      </c>
      <c r="AR166" s="18" t="s">
        <v>229</v>
      </c>
      <c r="AT166" s="18" t="s">
        <v>497</v>
      </c>
      <c r="AU166" s="18" t="s">
        <v>86</v>
      </c>
      <c r="AY166" s="18" t="s">
        <v>195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8" t="s">
        <v>84</v>
      </c>
      <c r="BK166" s="228">
        <f>ROUND(I166*H166,2)</f>
        <v>0</v>
      </c>
      <c r="BL166" s="18" t="s">
        <v>213</v>
      </c>
      <c r="BM166" s="18" t="s">
        <v>3698</v>
      </c>
    </row>
    <row r="167" s="1" customFormat="1">
      <c r="B167" s="39"/>
      <c r="C167" s="40"/>
      <c r="D167" s="229" t="s">
        <v>204</v>
      </c>
      <c r="E167" s="40"/>
      <c r="F167" s="230" t="s">
        <v>3697</v>
      </c>
      <c r="G167" s="40"/>
      <c r="H167" s="40"/>
      <c r="I167" s="144"/>
      <c r="J167" s="40"/>
      <c r="K167" s="40"/>
      <c r="L167" s="44"/>
      <c r="M167" s="231"/>
      <c r="N167" s="80"/>
      <c r="O167" s="80"/>
      <c r="P167" s="80"/>
      <c r="Q167" s="80"/>
      <c r="R167" s="80"/>
      <c r="S167" s="80"/>
      <c r="T167" s="81"/>
      <c r="AT167" s="18" t="s">
        <v>204</v>
      </c>
      <c r="AU167" s="18" t="s">
        <v>86</v>
      </c>
    </row>
    <row r="168" s="12" customFormat="1">
      <c r="B168" s="235"/>
      <c r="C168" s="236"/>
      <c r="D168" s="229" t="s">
        <v>285</v>
      </c>
      <c r="E168" s="237" t="s">
        <v>19</v>
      </c>
      <c r="F168" s="238" t="s">
        <v>3699</v>
      </c>
      <c r="G168" s="236"/>
      <c r="H168" s="239">
        <v>0.35599999999999998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285</v>
      </c>
      <c r="AU168" s="245" t="s">
        <v>86</v>
      </c>
      <c r="AV168" s="12" t="s">
        <v>86</v>
      </c>
      <c r="AW168" s="12" t="s">
        <v>37</v>
      </c>
      <c r="AX168" s="12" t="s">
        <v>76</v>
      </c>
      <c r="AY168" s="245" t="s">
        <v>195</v>
      </c>
    </row>
    <row r="169" s="12" customFormat="1">
      <c r="B169" s="235"/>
      <c r="C169" s="236"/>
      <c r="D169" s="229" t="s">
        <v>285</v>
      </c>
      <c r="E169" s="237" t="s">
        <v>19</v>
      </c>
      <c r="F169" s="238" t="s">
        <v>3700</v>
      </c>
      <c r="G169" s="236"/>
      <c r="H169" s="239">
        <v>0.029999999999999999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285</v>
      </c>
      <c r="AU169" s="245" t="s">
        <v>86</v>
      </c>
      <c r="AV169" s="12" t="s">
        <v>86</v>
      </c>
      <c r="AW169" s="12" t="s">
        <v>37</v>
      </c>
      <c r="AX169" s="12" t="s">
        <v>76</v>
      </c>
      <c r="AY169" s="245" t="s">
        <v>195</v>
      </c>
    </row>
    <row r="170" s="13" customFormat="1">
      <c r="B170" s="246"/>
      <c r="C170" s="247"/>
      <c r="D170" s="229" t="s">
        <v>285</v>
      </c>
      <c r="E170" s="248" t="s">
        <v>19</v>
      </c>
      <c r="F170" s="249" t="s">
        <v>294</v>
      </c>
      <c r="G170" s="247"/>
      <c r="H170" s="250">
        <v>0.38600000000000001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285</v>
      </c>
      <c r="AU170" s="256" t="s">
        <v>86</v>
      </c>
      <c r="AV170" s="13" t="s">
        <v>213</v>
      </c>
      <c r="AW170" s="13" t="s">
        <v>37</v>
      </c>
      <c r="AX170" s="13" t="s">
        <v>84</v>
      </c>
      <c r="AY170" s="256" t="s">
        <v>195</v>
      </c>
    </row>
    <row r="171" s="1" customFormat="1" ht="16.5" customHeight="1">
      <c r="B171" s="39"/>
      <c r="C171" s="217" t="s">
        <v>561</v>
      </c>
      <c r="D171" s="217" t="s">
        <v>198</v>
      </c>
      <c r="E171" s="218" t="s">
        <v>3701</v>
      </c>
      <c r="F171" s="219" t="s">
        <v>3702</v>
      </c>
      <c r="G171" s="220" t="s">
        <v>336</v>
      </c>
      <c r="H171" s="221">
        <v>0.0050000000000000001</v>
      </c>
      <c r="I171" s="222"/>
      <c r="J171" s="223">
        <f>ROUND(I171*H171,2)</f>
        <v>0</v>
      </c>
      <c r="K171" s="219" t="s">
        <v>208</v>
      </c>
      <c r="L171" s="44"/>
      <c r="M171" s="224" t="s">
        <v>19</v>
      </c>
      <c r="N171" s="225" t="s">
        <v>47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18" t="s">
        <v>213</v>
      </c>
      <c r="AT171" s="18" t="s">
        <v>198</v>
      </c>
      <c r="AU171" s="18" t="s">
        <v>86</v>
      </c>
      <c r="AY171" s="18" t="s">
        <v>195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84</v>
      </c>
      <c r="BK171" s="228">
        <f>ROUND(I171*H171,2)</f>
        <v>0</v>
      </c>
      <c r="BL171" s="18" t="s">
        <v>213</v>
      </c>
      <c r="BM171" s="18" t="s">
        <v>3703</v>
      </c>
    </row>
    <row r="172" s="1" customFormat="1">
      <c r="B172" s="39"/>
      <c r="C172" s="40"/>
      <c r="D172" s="229" t="s">
        <v>204</v>
      </c>
      <c r="E172" s="40"/>
      <c r="F172" s="230" t="s">
        <v>3704</v>
      </c>
      <c r="G172" s="40"/>
      <c r="H172" s="40"/>
      <c r="I172" s="144"/>
      <c r="J172" s="40"/>
      <c r="K172" s="40"/>
      <c r="L172" s="44"/>
      <c r="M172" s="231"/>
      <c r="N172" s="80"/>
      <c r="O172" s="80"/>
      <c r="P172" s="80"/>
      <c r="Q172" s="80"/>
      <c r="R172" s="80"/>
      <c r="S172" s="80"/>
      <c r="T172" s="81"/>
      <c r="AT172" s="18" t="s">
        <v>204</v>
      </c>
      <c r="AU172" s="18" t="s">
        <v>86</v>
      </c>
    </row>
    <row r="173" s="12" customFormat="1">
      <c r="B173" s="235"/>
      <c r="C173" s="236"/>
      <c r="D173" s="229" t="s">
        <v>285</v>
      </c>
      <c r="E173" s="237" t="s">
        <v>19</v>
      </c>
      <c r="F173" s="238" t="s">
        <v>3705</v>
      </c>
      <c r="G173" s="236"/>
      <c r="H173" s="239">
        <v>0.0050000000000000001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285</v>
      </c>
      <c r="AU173" s="245" t="s">
        <v>86</v>
      </c>
      <c r="AV173" s="12" t="s">
        <v>86</v>
      </c>
      <c r="AW173" s="12" t="s">
        <v>37</v>
      </c>
      <c r="AX173" s="12" t="s">
        <v>76</v>
      </c>
      <c r="AY173" s="245" t="s">
        <v>195</v>
      </c>
    </row>
    <row r="174" s="12" customFormat="1">
      <c r="B174" s="235"/>
      <c r="C174" s="236"/>
      <c r="D174" s="229" t="s">
        <v>285</v>
      </c>
      <c r="E174" s="237" t="s">
        <v>19</v>
      </c>
      <c r="F174" s="238" t="s">
        <v>3706</v>
      </c>
      <c r="G174" s="236"/>
      <c r="H174" s="239">
        <v>0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285</v>
      </c>
      <c r="AU174" s="245" t="s">
        <v>86</v>
      </c>
      <c r="AV174" s="12" t="s">
        <v>86</v>
      </c>
      <c r="AW174" s="12" t="s">
        <v>37</v>
      </c>
      <c r="AX174" s="12" t="s">
        <v>76</v>
      </c>
      <c r="AY174" s="245" t="s">
        <v>195</v>
      </c>
    </row>
    <row r="175" s="13" customFormat="1">
      <c r="B175" s="246"/>
      <c r="C175" s="247"/>
      <c r="D175" s="229" t="s">
        <v>285</v>
      </c>
      <c r="E175" s="248" t="s">
        <v>19</v>
      </c>
      <c r="F175" s="249" t="s">
        <v>294</v>
      </c>
      <c r="G175" s="247"/>
      <c r="H175" s="250">
        <v>0.0050000000000000001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AT175" s="256" t="s">
        <v>285</v>
      </c>
      <c r="AU175" s="256" t="s">
        <v>86</v>
      </c>
      <c r="AV175" s="13" t="s">
        <v>213</v>
      </c>
      <c r="AW175" s="13" t="s">
        <v>37</v>
      </c>
      <c r="AX175" s="13" t="s">
        <v>84</v>
      </c>
      <c r="AY175" s="256" t="s">
        <v>195</v>
      </c>
    </row>
    <row r="176" s="1" customFormat="1" ht="16.5" customHeight="1">
      <c r="B176" s="39"/>
      <c r="C176" s="270" t="s">
        <v>567</v>
      </c>
      <c r="D176" s="270" t="s">
        <v>497</v>
      </c>
      <c r="E176" s="271" t="s">
        <v>3707</v>
      </c>
      <c r="F176" s="272" t="s">
        <v>3708</v>
      </c>
      <c r="G176" s="273" t="s">
        <v>390</v>
      </c>
      <c r="H176" s="274">
        <v>5.4900000000000002</v>
      </c>
      <c r="I176" s="275"/>
      <c r="J176" s="276">
        <f>ROUND(I176*H176,2)</f>
        <v>0</v>
      </c>
      <c r="K176" s="272" t="s">
        <v>208</v>
      </c>
      <c r="L176" s="277"/>
      <c r="M176" s="278" t="s">
        <v>19</v>
      </c>
      <c r="N176" s="279" t="s">
        <v>47</v>
      </c>
      <c r="O176" s="80"/>
      <c r="P176" s="226">
        <f>O176*H176</f>
        <v>0</v>
      </c>
      <c r="Q176" s="226">
        <v>0.001</v>
      </c>
      <c r="R176" s="226">
        <f>Q176*H176</f>
        <v>0.0054900000000000001</v>
      </c>
      <c r="S176" s="226">
        <v>0</v>
      </c>
      <c r="T176" s="227">
        <f>S176*H176</f>
        <v>0</v>
      </c>
      <c r="AR176" s="18" t="s">
        <v>229</v>
      </c>
      <c r="AT176" s="18" t="s">
        <v>497</v>
      </c>
      <c r="AU176" s="18" t="s">
        <v>86</v>
      </c>
      <c r="AY176" s="18" t="s">
        <v>195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84</v>
      </c>
      <c r="BK176" s="228">
        <f>ROUND(I176*H176,2)</f>
        <v>0</v>
      </c>
      <c r="BL176" s="18" t="s">
        <v>213</v>
      </c>
      <c r="BM176" s="18" t="s">
        <v>3709</v>
      </c>
    </row>
    <row r="177" s="1" customFormat="1">
      <c r="B177" s="39"/>
      <c r="C177" s="40"/>
      <c r="D177" s="229" t="s">
        <v>204</v>
      </c>
      <c r="E177" s="40"/>
      <c r="F177" s="230" t="s">
        <v>3708</v>
      </c>
      <c r="G177" s="40"/>
      <c r="H177" s="40"/>
      <c r="I177" s="144"/>
      <c r="J177" s="40"/>
      <c r="K177" s="40"/>
      <c r="L177" s="44"/>
      <c r="M177" s="231"/>
      <c r="N177" s="80"/>
      <c r="O177" s="80"/>
      <c r="P177" s="80"/>
      <c r="Q177" s="80"/>
      <c r="R177" s="80"/>
      <c r="S177" s="80"/>
      <c r="T177" s="81"/>
      <c r="AT177" s="18" t="s">
        <v>204</v>
      </c>
      <c r="AU177" s="18" t="s">
        <v>86</v>
      </c>
    </row>
    <row r="178" s="12" customFormat="1">
      <c r="B178" s="235"/>
      <c r="C178" s="236"/>
      <c r="D178" s="229" t="s">
        <v>285</v>
      </c>
      <c r="E178" s="237" t="s">
        <v>19</v>
      </c>
      <c r="F178" s="238" t="s">
        <v>3710</v>
      </c>
      <c r="G178" s="236"/>
      <c r="H178" s="239">
        <v>5.3399999999999999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285</v>
      </c>
      <c r="AU178" s="245" t="s">
        <v>86</v>
      </c>
      <c r="AV178" s="12" t="s">
        <v>86</v>
      </c>
      <c r="AW178" s="12" t="s">
        <v>37</v>
      </c>
      <c r="AX178" s="12" t="s">
        <v>76</v>
      </c>
      <c r="AY178" s="245" t="s">
        <v>195</v>
      </c>
    </row>
    <row r="179" s="12" customFormat="1">
      <c r="B179" s="235"/>
      <c r="C179" s="236"/>
      <c r="D179" s="229" t="s">
        <v>285</v>
      </c>
      <c r="E179" s="237" t="s">
        <v>19</v>
      </c>
      <c r="F179" s="238" t="s">
        <v>3711</v>
      </c>
      <c r="G179" s="236"/>
      <c r="H179" s="239">
        <v>0.14999999999999999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285</v>
      </c>
      <c r="AU179" s="245" t="s">
        <v>86</v>
      </c>
      <c r="AV179" s="12" t="s">
        <v>86</v>
      </c>
      <c r="AW179" s="12" t="s">
        <v>37</v>
      </c>
      <c r="AX179" s="12" t="s">
        <v>76</v>
      </c>
      <c r="AY179" s="245" t="s">
        <v>195</v>
      </c>
    </row>
    <row r="180" s="13" customFormat="1">
      <c r="B180" s="246"/>
      <c r="C180" s="247"/>
      <c r="D180" s="229" t="s">
        <v>285</v>
      </c>
      <c r="E180" s="248" t="s">
        <v>19</v>
      </c>
      <c r="F180" s="249" t="s">
        <v>294</v>
      </c>
      <c r="G180" s="247"/>
      <c r="H180" s="250">
        <v>5.4900000000000002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285</v>
      </c>
      <c r="AU180" s="256" t="s">
        <v>86</v>
      </c>
      <c r="AV180" s="13" t="s">
        <v>213</v>
      </c>
      <c r="AW180" s="13" t="s">
        <v>37</v>
      </c>
      <c r="AX180" s="13" t="s">
        <v>84</v>
      </c>
      <c r="AY180" s="256" t="s">
        <v>195</v>
      </c>
    </row>
    <row r="181" s="1" customFormat="1" ht="16.5" customHeight="1">
      <c r="B181" s="39"/>
      <c r="C181" s="217" t="s">
        <v>573</v>
      </c>
      <c r="D181" s="217" t="s">
        <v>198</v>
      </c>
      <c r="E181" s="218" t="s">
        <v>3712</v>
      </c>
      <c r="F181" s="219" t="s">
        <v>3713</v>
      </c>
      <c r="G181" s="220" t="s">
        <v>282</v>
      </c>
      <c r="H181" s="221">
        <v>2028</v>
      </c>
      <c r="I181" s="222"/>
      <c r="J181" s="223">
        <f>ROUND(I181*H181,2)</f>
        <v>0</v>
      </c>
      <c r="K181" s="219" t="s">
        <v>208</v>
      </c>
      <c r="L181" s="44"/>
      <c r="M181" s="224" t="s">
        <v>19</v>
      </c>
      <c r="N181" s="225" t="s">
        <v>47</v>
      </c>
      <c r="O181" s="8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18" t="s">
        <v>213</v>
      </c>
      <c r="AT181" s="18" t="s">
        <v>198</v>
      </c>
      <c r="AU181" s="18" t="s">
        <v>86</v>
      </c>
      <c r="AY181" s="18" t="s">
        <v>195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8" t="s">
        <v>84</v>
      </c>
      <c r="BK181" s="228">
        <f>ROUND(I181*H181,2)</f>
        <v>0</v>
      </c>
      <c r="BL181" s="18" t="s">
        <v>213</v>
      </c>
      <c r="BM181" s="18" t="s">
        <v>3714</v>
      </c>
    </row>
    <row r="182" s="1" customFormat="1">
      <c r="B182" s="39"/>
      <c r="C182" s="40"/>
      <c r="D182" s="229" t="s">
        <v>204</v>
      </c>
      <c r="E182" s="40"/>
      <c r="F182" s="230" t="s">
        <v>3715</v>
      </c>
      <c r="G182" s="40"/>
      <c r="H182" s="40"/>
      <c r="I182" s="144"/>
      <c r="J182" s="40"/>
      <c r="K182" s="40"/>
      <c r="L182" s="44"/>
      <c r="M182" s="231"/>
      <c r="N182" s="80"/>
      <c r="O182" s="80"/>
      <c r="P182" s="80"/>
      <c r="Q182" s="80"/>
      <c r="R182" s="80"/>
      <c r="S182" s="80"/>
      <c r="T182" s="81"/>
      <c r="AT182" s="18" t="s">
        <v>204</v>
      </c>
      <c r="AU182" s="18" t="s">
        <v>86</v>
      </c>
    </row>
    <row r="183" s="12" customFormat="1">
      <c r="B183" s="235"/>
      <c r="C183" s="236"/>
      <c r="D183" s="229" t="s">
        <v>285</v>
      </c>
      <c r="E183" s="237" t="s">
        <v>19</v>
      </c>
      <c r="F183" s="238" t="s">
        <v>3716</v>
      </c>
      <c r="G183" s="236"/>
      <c r="H183" s="239">
        <v>2028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285</v>
      </c>
      <c r="AU183" s="245" t="s">
        <v>86</v>
      </c>
      <c r="AV183" s="12" t="s">
        <v>86</v>
      </c>
      <c r="AW183" s="12" t="s">
        <v>37</v>
      </c>
      <c r="AX183" s="12" t="s">
        <v>84</v>
      </c>
      <c r="AY183" s="245" t="s">
        <v>195</v>
      </c>
    </row>
    <row r="184" s="1" customFormat="1" ht="16.5" customHeight="1">
      <c r="B184" s="39"/>
      <c r="C184" s="217" t="s">
        <v>579</v>
      </c>
      <c r="D184" s="217" t="s">
        <v>198</v>
      </c>
      <c r="E184" s="218" t="s">
        <v>3717</v>
      </c>
      <c r="F184" s="219" t="s">
        <v>3718</v>
      </c>
      <c r="G184" s="220" t="s">
        <v>289</v>
      </c>
      <c r="H184" s="221">
        <v>30.48</v>
      </c>
      <c r="I184" s="222"/>
      <c r="J184" s="223">
        <f>ROUND(I184*H184,2)</f>
        <v>0</v>
      </c>
      <c r="K184" s="219" t="s">
        <v>208</v>
      </c>
      <c r="L184" s="44"/>
      <c r="M184" s="224" t="s">
        <v>19</v>
      </c>
      <c r="N184" s="225" t="s">
        <v>47</v>
      </c>
      <c r="O184" s="8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AR184" s="18" t="s">
        <v>213</v>
      </c>
      <c r="AT184" s="18" t="s">
        <v>198</v>
      </c>
      <c r="AU184" s="18" t="s">
        <v>86</v>
      </c>
      <c r="AY184" s="18" t="s">
        <v>195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8" t="s">
        <v>84</v>
      </c>
      <c r="BK184" s="228">
        <f>ROUND(I184*H184,2)</f>
        <v>0</v>
      </c>
      <c r="BL184" s="18" t="s">
        <v>213</v>
      </c>
      <c r="BM184" s="18" t="s">
        <v>3719</v>
      </c>
    </row>
    <row r="185" s="1" customFormat="1">
      <c r="B185" s="39"/>
      <c r="C185" s="40"/>
      <c r="D185" s="229" t="s">
        <v>204</v>
      </c>
      <c r="E185" s="40"/>
      <c r="F185" s="230" t="s">
        <v>3720</v>
      </c>
      <c r="G185" s="40"/>
      <c r="H185" s="40"/>
      <c r="I185" s="144"/>
      <c r="J185" s="40"/>
      <c r="K185" s="40"/>
      <c r="L185" s="44"/>
      <c r="M185" s="231"/>
      <c r="N185" s="80"/>
      <c r="O185" s="80"/>
      <c r="P185" s="80"/>
      <c r="Q185" s="80"/>
      <c r="R185" s="80"/>
      <c r="S185" s="80"/>
      <c r="T185" s="81"/>
      <c r="AT185" s="18" t="s">
        <v>204</v>
      </c>
      <c r="AU185" s="18" t="s">
        <v>86</v>
      </c>
    </row>
    <row r="186" s="12" customFormat="1">
      <c r="B186" s="235"/>
      <c r="C186" s="236"/>
      <c r="D186" s="229" t="s">
        <v>285</v>
      </c>
      <c r="E186" s="237" t="s">
        <v>19</v>
      </c>
      <c r="F186" s="238" t="s">
        <v>3721</v>
      </c>
      <c r="G186" s="236"/>
      <c r="H186" s="239">
        <v>5.3399999999999999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285</v>
      </c>
      <c r="AU186" s="245" t="s">
        <v>86</v>
      </c>
      <c r="AV186" s="12" t="s">
        <v>86</v>
      </c>
      <c r="AW186" s="12" t="s">
        <v>37</v>
      </c>
      <c r="AX186" s="12" t="s">
        <v>76</v>
      </c>
      <c r="AY186" s="245" t="s">
        <v>195</v>
      </c>
    </row>
    <row r="187" s="12" customFormat="1">
      <c r="B187" s="235"/>
      <c r="C187" s="236"/>
      <c r="D187" s="229" t="s">
        <v>285</v>
      </c>
      <c r="E187" s="237" t="s">
        <v>19</v>
      </c>
      <c r="F187" s="238" t="s">
        <v>3722</v>
      </c>
      <c r="G187" s="236"/>
      <c r="H187" s="239">
        <v>10.140000000000001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285</v>
      </c>
      <c r="AU187" s="245" t="s">
        <v>86</v>
      </c>
      <c r="AV187" s="12" t="s">
        <v>86</v>
      </c>
      <c r="AW187" s="12" t="s">
        <v>37</v>
      </c>
      <c r="AX187" s="12" t="s">
        <v>76</v>
      </c>
      <c r="AY187" s="245" t="s">
        <v>195</v>
      </c>
    </row>
    <row r="188" s="12" customFormat="1">
      <c r="B188" s="235"/>
      <c r="C188" s="236"/>
      <c r="D188" s="229" t="s">
        <v>285</v>
      </c>
      <c r="E188" s="237" t="s">
        <v>19</v>
      </c>
      <c r="F188" s="238" t="s">
        <v>3723</v>
      </c>
      <c r="G188" s="236"/>
      <c r="H188" s="239">
        <v>15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285</v>
      </c>
      <c r="AU188" s="245" t="s">
        <v>86</v>
      </c>
      <c r="AV188" s="12" t="s">
        <v>86</v>
      </c>
      <c r="AW188" s="12" t="s">
        <v>37</v>
      </c>
      <c r="AX188" s="12" t="s">
        <v>76</v>
      </c>
      <c r="AY188" s="245" t="s">
        <v>195</v>
      </c>
    </row>
    <row r="189" s="13" customFormat="1">
      <c r="B189" s="246"/>
      <c r="C189" s="247"/>
      <c r="D189" s="229" t="s">
        <v>285</v>
      </c>
      <c r="E189" s="248" t="s">
        <v>19</v>
      </c>
      <c r="F189" s="249" t="s">
        <v>294</v>
      </c>
      <c r="G189" s="247"/>
      <c r="H189" s="250">
        <v>30.48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AT189" s="256" t="s">
        <v>285</v>
      </c>
      <c r="AU189" s="256" t="s">
        <v>86</v>
      </c>
      <c r="AV189" s="13" t="s">
        <v>213</v>
      </c>
      <c r="AW189" s="13" t="s">
        <v>37</v>
      </c>
      <c r="AX189" s="13" t="s">
        <v>84</v>
      </c>
      <c r="AY189" s="256" t="s">
        <v>195</v>
      </c>
    </row>
    <row r="190" s="1" customFormat="1" ht="16.5" customHeight="1">
      <c r="B190" s="39"/>
      <c r="C190" s="217" t="s">
        <v>587</v>
      </c>
      <c r="D190" s="217" t="s">
        <v>198</v>
      </c>
      <c r="E190" s="218" t="s">
        <v>3724</v>
      </c>
      <c r="F190" s="219" t="s">
        <v>3725</v>
      </c>
      <c r="G190" s="220" t="s">
        <v>289</v>
      </c>
      <c r="H190" s="221">
        <v>30.48</v>
      </c>
      <c r="I190" s="222"/>
      <c r="J190" s="223">
        <f>ROUND(I190*H190,2)</f>
        <v>0</v>
      </c>
      <c r="K190" s="219" t="s">
        <v>208</v>
      </c>
      <c r="L190" s="44"/>
      <c r="M190" s="224" t="s">
        <v>19</v>
      </c>
      <c r="N190" s="225" t="s">
        <v>47</v>
      </c>
      <c r="O190" s="80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AR190" s="18" t="s">
        <v>213</v>
      </c>
      <c r="AT190" s="18" t="s">
        <v>198</v>
      </c>
      <c r="AU190" s="18" t="s">
        <v>86</v>
      </c>
      <c r="AY190" s="18" t="s">
        <v>195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8" t="s">
        <v>84</v>
      </c>
      <c r="BK190" s="228">
        <f>ROUND(I190*H190,2)</f>
        <v>0</v>
      </c>
      <c r="BL190" s="18" t="s">
        <v>213</v>
      </c>
      <c r="BM190" s="18" t="s">
        <v>3726</v>
      </c>
    </row>
    <row r="191" s="1" customFormat="1">
      <c r="B191" s="39"/>
      <c r="C191" s="40"/>
      <c r="D191" s="229" t="s">
        <v>204</v>
      </c>
      <c r="E191" s="40"/>
      <c r="F191" s="230" t="s">
        <v>3727</v>
      </c>
      <c r="G191" s="40"/>
      <c r="H191" s="40"/>
      <c r="I191" s="144"/>
      <c r="J191" s="40"/>
      <c r="K191" s="40"/>
      <c r="L191" s="44"/>
      <c r="M191" s="231"/>
      <c r="N191" s="80"/>
      <c r="O191" s="80"/>
      <c r="P191" s="80"/>
      <c r="Q191" s="80"/>
      <c r="R191" s="80"/>
      <c r="S191" s="80"/>
      <c r="T191" s="81"/>
      <c r="AT191" s="18" t="s">
        <v>204</v>
      </c>
      <c r="AU191" s="18" t="s">
        <v>86</v>
      </c>
    </row>
    <row r="192" s="12" customFormat="1">
      <c r="B192" s="235"/>
      <c r="C192" s="236"/>
      <c r="D192" s="229" t="s">
        <v>285</v>
      </c>
      <c r="E192" s="237" t="s">
        <v>19</v>
      </c>
      <c r="F192" s="238" t="s">
        <v>3728</v>
      </c>
      <c r="G192" s="236"/>
      <c r="H192" s="239">
        <v>30.48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285</v>
      </c>
      <c r="AU192" s="245" t="s">
        <v>86</v>
      </c>
      <c r="AV192" s="12" t="s">
        <v>86</v>
      </c>
      <c r="AW192" s="12" t="s">
        <v>37</v>
      </c>
      <c r="AX192" s="12" t="s">
        <v>84</v>
      </c>
      <c r="AY192" s="245" t="s">
        <v>195</v>
      </c>
    </row>
    <row r="193" s="11" customFormat="1" ht="22.8" customHeight="1">
      <c r="B193" s="201"/>
      <c r="C193" s="202"/>
      <c r="D193" s="203" t="s">
        <v>75</v>
      </c>
      <c r="E193" s="215" t="s">
        <v>977</v>
      </c>
      <c r="F193" s="215" t="s">
        <v>978</v>
      </c>
      <c r="G193" s="202"/>
      <c r="H193" s="202"/>
      <c r="I193" s="205"/>
      <c r="J193" s="216">
        <f>BK193</f>
        <v>0</v>
      </c>
      <c r="K193" s="202"/>
      <c r="L193" s="207"/>
      <c r="M193" s="208"/>
      <c r="N193" s="209"/>
      <c r="O193" s="209"/>
      <c r="P193" s="210">
        <f>SUM(P194:P195)</f>
        <v>0</v>
      </c>
      <c r="Q193" s="209"/>
      <c r="R193" s="210">
        <f>SUM(R194:R195)</f>
        <v>0</v>
      </c>
      <c r="S193" s="209"/>
      <c r="T193" s="211">
        <f>SUM(T194:T195)</f>
        <v>0</v>
      </c>
      <c r="AR193" s="212" t="s">
        <v>84</v>
      </c>
      <c r="AT193" s="213" t="s">
        <v>75</v>
      </c>
      <c r="AU193" s="213" t="s">
        <v>84</v>
      </c>
      <c r="AY193" s="212" t="s">
        <v>195</v>
      </c>
      <c r="BK193" s="214">
        <f>SUM(BK194:BK195)</f>
        <v>0</v>
      </c>
    </row>
    <row r="194" s="1" customFormat="1" ht="16.5" customHeight="1">
      <c r="B194" s="39"/>
      <c r="C194" s="217" t="s">
        <v>593</v>
      </c>
      <c r="D194" s="217" t="s">
        <v>198</v>
      </c>
      <c r="E194" s="218" t="s">
        <v>3729</v>
      </c>
      <c r="F194" s="219" t="s">
        <v>3730</v>
      </c>
      <c r="G194" s="220" t="s">
        <v>336</v>
      </c>
      <c r="H194" s="221">
        <v>10.073</v>
      </c>
      <c r="I194" s="222"/>
      <c r="J194" s="223">
        <f>ROUND(I194*H194,2)</f>
        <v>0</v>
      </c>
      <c r="K194" s="219" t="s">
        <v>208</v>
      </c>
      <c r="L194" s="44"/>
      <c r="M194" s="224" t="s">
        <v>19</v>
      </c>
      <c r="N194" s="225" t="s">
        <v>47</v>
      </c>
      <c r="O194" s="8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AR194" s="18" t="s">
        <v>213</v>
      </c>
      <c r="AT194" s="18" t="s">
        <v>198</v>
      </c>
      <c r="AU194" s="18" t="s">
        <v>86</v>
      </c>
      <c r="AY194" s="18" t="s">
        <v>195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8" t="s">
        <v>84</v>
      </c>
      <c r="BK194" s="228">
        <f>ROUND(I194*H194,2)</f>
        <v>0</v>
      </c>
      <c r="BL194" s="18" t="s">
        <v>213</v>
      </c>
      <c r="BM194" s="18" t="s">
        <v>3731</v>
      </c>
    </row>
    <row r="195" s="1" customFormat="1">
      <c r="B195" s="39"/>
      <c r="C195" s="40"/>
      <c r="D195" s="229" t="s">
        <v>204</v>
      </c>
      <c r="E195" s="40"/>
      <c r="F195" s="230" t="s">
        <v>3732</v>
      </c>
      <c r="G195" s="40"/>
      <c r="H195" s="40"/>
      <c r="I195" s="144"/>
      <c r="J195" s="40"/>
      <c r="K195" s="40"/>
      <c r="L195" s="44"/>
      <c r="M195" s="232"/>
      <c r="N195" s="233"/>
      <c r="O195" s="233"/>
      <c r="P195" s="233"/>
      <c r="Q195" s="233"/>
      <c r="R195" s="233"/>
      <c r="S195" s="233"/>
      <c r="T195" s="234"/>
      <c r="AT195" s="18" t="s">
        <v>204</v>
      </c>
      <c r="AU195" s="18" t="s">
        <v>86</v>
      </c>
    </row>
    <row r="196" s="1" customFormat="1" ht="6.96" customHeight="1">
      <c r="B196" s="58"/>
      <c r="C196" s="59"/>
      <c r="D196" s="59"/>
      <c r="E196" s="59"/>
      <c r="F196" s="59"/>
      <c r="G196" s="59"/>
      <c r="H196" s="59"/>
      <c r="I196" s="168"/>
      <c r="J196" s="59"/>
      <c r="K196" s="59"/>
      <c r="L196" s="44"/>
    </row>
  </sheetData>
  <sheetProtection sheet="1" autoFilter="0" formatColumns="0" formatRows="0" objects="1" scenarios="1" spinCount="100000" saltValue="ueU6M6t4iwtOw+OzXqf1949zEA1DnoIpQIMR+L7U2FymQGWobIz43UYSItTay/qHXJTbzjucE1dz5I03P+HSMg==" hashValue="lNYSojJiK4P4xvUeO5snw+/BpaowqHD8h5KBC/GAL1Du7N5rBMNRopDs/e8SiR39HVBZ/Dz6vzKofeXbVKjyqw==" algorithmName="SHA-512" password="CC35"/>
  <autoFilter ref="C81:K19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2" customWidth="1"/>
    <col min="2" max="2" width="1.664063" style="292" customWidth="1"/>
    <col min="3" max="4" width="5" style="292" customWidth="1"/>
    <col min="5" max="5" width="11.67" style="292" customWidth="1"/>
    <col min="6" max="6" width="9.17" style="292" customWidth="1"/>
    <col min="7" max="7" width="5" style="292" customWidth="1"/>
    <col min="8" max="8" width="77.83" style="292" customWidth="1"/>
    <col min="9" max="10" width="20" style="292" customWidth="1"/>
    <col min="11" max="11" width="1.664063" style="292" customWidth="1"/>
  </cols>
  <sheetData>
    <row r="1" ht="37.5" customHeight="1"/>
    <row r="2" ht="7.5" customHeight="1">
      <c r="B2" s="293"/>
      <c r="C2" s="294"/>
      <c r="D2" s="294"/>
      <c r="E2" s="294"/>
      <c r="F2" s="294"/>
      <c r="G2" s="294"/>
      <c r="H2" s="294"/>
      <c r="I2" s="294"/>
      <c r="J2" s="294"/>
      <c r="K2" s="295"/>
    </row>
    <row r="3" s="16" customFormat="1" ht="45" customHeight="1">
      <c r="B3" s="296"/>
      <c r="C3" s="297" t="s">
        <v>3733</v>
      </c>
      <c r="D3" s="297"/>
      <c r="E3" s="297"/>
      <c r="F3" s="297"/>
      <c r="G3" s="297"/>
      <c r="H3" s="297"/>
      <c r="I3" s="297"/>
      <c r="J3" s="297"/>
      <c r="K3" s="298"/>
    </row>
    <row r="4" ht="25.5" customHeight="1">
      <c r="B4" s="299"/>
      <c r="C4" s="300" t="s">
        <v>3734</v>
      </c>
      <c r="D4" s="300"/>
      <c r="E4" s="300"/>
      <c r="F4" s="300"/>
      <c r="G4" s="300"/>
      <c r="H4" s="300"/>
      <c r="I4" s="300"/>
      <c r="J4" s="300"/>
      <c r="K4" s="301"/>
    </row>
    <row r="5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ht="15" customHeight="1">
      <c r="B6" s="299"/>
      <c r="C6" s="303" t="s">
        <v>3735</v>
      </c>
      <c r="D6" s="303"/>
      <c r="E6" s="303"/>
      <c r="F6" s="303"/>
      <c r="G6" s="303"/>
      <c r="H6" s="303"/>
      <c r="I6" s="303"/>
      <c r="J6" s="303"/>
      <c r="K6" s="301"/>
    </row>
    <row r="7" ht="15" customHeight="1">
      <c r="B7" s="304"/>
      <c r="C7" s="303" t="s">
        <v>3736</v>
      </c>
      <c r="D7" s="303"/>
      <c r="E7" s="303"/>
      <c r="F7" s="303"/>
      <c r="G7" s="303"/>
      <c r="H7" s="303"/>
      <c r="I7" s="303"/>
      <c r="J7" s="303"/>
      <c r="K7" s="301"/>
    </row>
    <row r="8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ht="15" customHeight="1">
      <c r="B9" s="304"/>
      <c r="C9" s="303" t="s">
        <v>3737</v>
      </c>
      <c r="D9" s="303"/>
      <c r="E9" s="303"/>
      <c r="F9" s="303"/>
      <c r="G9" s="303"/>
      <c r="H9" s="303"/>
      <c r="I9" s="303"/>
      <c r="J9" s="303"/>
      <c r="K9" s="301"/>
    </row>
    <row r="10" ht="15" customHeight="1">
      <c r="B10" s="304"/>
      <c r="C10" s="303"/>
      <c r="D10" s="303" t="s">
        <v>3738</v>
      </c>
      <c r="E10" s="303"/>
      <c r="F10" s="303"/>
      <c r="G10" s="303"/>
      <c r="H10" s="303"/>
      <c r="I10" s="303"/>
      <c r="J10" s="303"/>
      <c r="K10" s="301"/>
    </row>
    <row r="11" ht="15" customHeight="1">
      <c r="B11" s="304"/>
      <c r="C11" s="305"/>
      <c r="D11" s="303" t="s">
        <v>3739</v>
      </c>
      <c r="E11" s="303"/>
      <c r="F11" s="303"/>
      <c r="G11" s="303"/>
      <c r="H11" s="303"/>
      <c r="I11" s="303"/>
      <c r="J11" s="303"/>
      <c r="K11" s="301"/>
    </row>
    <row r="12" ht="15" customHeight="1">
      <c r="B12" s="304"/>
      <c r="C12" s="305"/>
      <c r="D12" s="303"/>
      <c r="E12" s="303"/>
      <c r="F12" s="303"/>
      <c r="G12" s="303"/>
      <c r="H12" s="303"/>
      <c r="I12" s="303"/>
      <c r="J12" s="303"/>
      <c r="K12" s="301"/>
    </row>
    <row r="13" ht="15" customHeight="1">
      <c r="B13" s="304"/>
      <c r="C13" s="305"/>
      <c r="D13" s="306" t="s">
        <v>3740</v>
      </c>
      <c r="E13" s="303"/>
      <c r="F13" s="303"/>
      <c r="G13" s="303"/>
      <c r="H13" s="303"/>
      <c r="I13" s="303"/>
      <c r="J13" s="303"/>
      <c r="K13" s="301"/>
    </row>
    <row r="14" ht="12.75" customHeight="1">
      <c r="B14" s="304"/>
      <c r="C14" s="305"/>
      <c r="D14" s="305"/>
      <c r="E14" s="305"/>
      <c r="F14" s="305"/>
      <c r="G14" s="305"/>
      <c r="H14" s="305"/>
      <c r="I14" s="305"/>
      <c r="J14" s="305"/>
      <c r="K14" s="301"/>
    </row>
    <row r="15" ht="15" customHeight="1">
      <c r="B15" s="304"/>
      <c r="C15" s="305"/>
      <c r="D15" s="303" t="s">
        <v>3741</v>
      </c>
      <c r="E15" s="303"/>
      <c r="F15" s="303"/>
      <c r="G15" s="303"/>
      <c r="H15" s="303"/>
      <c r="I15" s="303"/>
      <c r="J15" s="303"/>
      <c r="K15" s="301"/>
    </row>
    <row r="16" ht="15" customHeight="1">
      <c r="B16" s="304"/>
      <c r="C16" s="305"/>
      <c r="D16" s="303" t="s">
        <v>3742</v>
      </c>
      <c r="E16" s="303"/>
      <c r="F16" s="303"/>
      <c r="G16" s="303"/>
      <c r="H16" s="303"/>
      <c r="I16" s="303"/>
      <c r="J16" s="303"/>
      <c r="K16" s="301"/>
    </row>
    <row r="17" ht="15" customHeight="1">
      <c r="B17" s="304"/>
      <c r="C17" s="305"/>
      <c r="D17" s="303" t="s">
        <v>3743</v>
      </c>
      <c r="E17" s="303"/>
      <c r="F17" s="303"/>
      <c r="G17" s="303"/>
      <c r="H17" s="303"/>
      <c r="I17" s="303"/>
      <c r="J17" s="303"/>
      <c r="K17" s="301"/>
    </row>
    <row r="18" ht="15" customHeight="1">
      <c r="B18" s="304"/>
      <c r="C18" s="305"/>
      <c r="D18" s="305"/>
      <c r="E18" s="307" t="s">
        <v>89</v>
      </c>
      <c r="F18" s="303" t="s">
        <v>3744</v>
      </c>
      <c r="G18" s="303"/>
      <c r="H18" s="303"/>
      <c r="I18" s="303"/>
      <c r="J18" s="303"/>
      <c r="K18" s="301"/>
    </row>
    <row r="19" ht="15" customHeight="1">
      <c r="B19" s="304"/>
      <c r="C19" s="305"/>
      <c r="D19" s="305"/>
      <c r="E19" s="307" t="s">
        <v>3745</v>
      </c>
      <c r="F19" s="303" t="s">
        <v>3746</v>
      </c>
      <c r="G19" s="303"/>
      <c r="H19" s="303"/>
      <c r="I19" s="303"/>
      <c r="J19" s="303"/>
      <c r="K19" s="301"/>
    </row>
    <row r="20" ht="15" customHeight="1">
      <c r="B20" s="304"/>
      <c r="C20" s="305"/>
      <c r="D20" s="305"/>
      <c r="E20" s="307" t="s">
        <v>3747</v>
      </c>
      <c r="F20" s="303" t="s">
        <v>3748</v>
      </c>
      <c r="G20" s="303"/>
      <c r="H20" s="303"/>
      <c r="I20" s="303"/>
      <c r="J20" s="303"/>
      <c r="K20" s="301"/>
    </row>
    <row r="21" ht="15" customHeight="1">
      <c r="B21" s="304"/>
      <c r="C21" s="305"/>
      <c r="D21" s="305"/>
      <c r="E21" s="307" t="s">
        <v>83</v>
      </c>
      <c r="F21" s="303" t="s">
        <v>82</v>
      </c>
      <c r="G21" s="303"/>
      <c r="H21" s="303"/>
      <c r="I21" s="303"/>
      <c r="J21" s="303"/>
      <c r="K21" s="301"/>
    </row>
    <row r="22" ht="15" customHeight="1">
      <c r="B22" s="304"/>
      <c r="C22" s="305"/>
      <c r="D22" s="305"/>
      <c r="E22" s="307" t="s">
        <v>2845</v>
      </c>
      <c r="F22" s="303" t="s">
        <v>2846</v>
      </c>
      <c r="G22" s="303"/>
      <c r="H22" s="303"/>
      <c r="I22" s="303"/>
      <c r="J22" s="303"/>
      <c r="K22" s="301"/>
    </row>
    <row r="23" ht="15" customHeight="1">
      <c r="B23" s="304"/>
      <c r="C23" s="305"/>
      <c r="D23" s="305"/>
      <c r="E23" s="307" t="s">
        <v>117</v>
      </c>
      <c r="F23" s="303" t="s">
        <v>3749</v>
      </c>
      <c r="G23" s="303"/>
      <c r="H23" s="303"/>
      <c r="I23" s="303"/>
      <c r="J23" s="303"/>
      <c r="K23" s="301"/>
    </row>
    <row r="24" ht="12.75" customHeight="1">
      <c r="B24" s="304"/>
      <c r="C24" s="305"/>
      <c r="D24" s="305"/>
      <c r="E24" s="305"/>
      <c r="F24" s="305"/>
      <c r="G24" s="305"/>
      <c r="H24" s="305"/>
      <c r="I24" s="305"/>
      <c r="J24" s="305"/>
      <c r="K24" s="301"/>
    </row>
    <row r="25" ht="15" customHeight="1">
      <c r="B25" s="304"/>
      <c r="C25" s="303" t="s">
        <v>3750</v>
      </c>
      <c r="D25" s="303"/>
      <c r="E25" s="303"/>
      <c r="F25" s="303"/>
      <c r="G25" s="303"/>
      <c r="H25" s="303"/>
      <c r="I25" s="303"/>
      <c r="J25" s="303"/>
      <c r="K25" s="301"/>
    </row>
    <row r="26" ht="15" customHeight="1">
      <c r="B26" s="304"/>
      <c r="C26" s="303" t="s">
        <v>3751</v>
      </c>
      <c r="D26" s="303"/>
      <c r="E26" s="303"/>
      <c r="F26" s="303"/>
      <c r="G26" s="303"/>
      <c r="H26" s="303"/>
      <c r="I26" s="303"/>
      <c r="J26" s="303"/>
      <c r="K26" s="301"/>
    </row>
    <row r="27" ht="15" customHeight="1">
      <c r="B27" s="304"/>
      <c r="C27" s="303"/>
      <c r="D27" s="303" t="s">
        <v>3752</v>
      </c>
      <c r="E27" s="303"/>
      <c r="F27" s="303"/>
      <c r="G27" s="303"/>
      <c r="H27" s="303"/>
      <c r="I27" s="303"/>
      <c r="J27" s="303"/>
      <c r="K27" s="301"/>
    </row>
    <row r="28" ht="15" customHeight="1">
      <c r="B28" s="304"/>
      <c r="C28" s="305"/>
      <c r="D28" s="303" t="s">
        <v>3753</v>
      </c>
      <c r="E28" s="303"/>
      <c r="F28" s="303"/>
      <c r="G28" s="303"/>
      <c r="H28" s="303"/>
      <c r="I28" s="303"/>
      <c r="J28" s="303"/>
      <c r="K28" s="301"/>
    </row>
    <row r="29" ht="12.75" customHeight="1">
      <c r="B29" s="304"/>
      <c r="C29" s="305"/>
      <c r="D29" s="305"/>
      <c r="E29" s="305"/>
      <c r="F29" s="305"/>
      <c r="G29" s="305"/>
      <c r="H29" s="305"/>
      <c r="I29" s="305"/>
      <c r="J29" s="305"/>
      <c r="K29" s="301"/>
    </row>
    <row r="30" ht="15" customHeight="1">
      <c r="B30" s="304"/>
      <c r="C30" s="305"/>
      <c r="D30" s="303" t="s">
        <v>3754</v>
      </c>
      <c r="E30" s="303"/>
      <c r="F30" s="303"/>
      <c r="G30" s="303"/>
      <c r="H30" s="303"/>
      <c r="I30" s="303"/>
      <c r="J30" s="303"/>
      <c r="K30" s="301"/>
    </row>
    <row r="31" ht="15" customHeight="1">
      <c r="B31" s="304"/>
      <c r="C31" s="305"/>
      <c r="D31" s="303" t="s">
        <v>3755</v>
      </c>
      <c r="E31" s="303"/>
      <c r="F31" s="303"/>
      <c r="G31" s="303"/>
      <c r="H31" s="303"/>
      <c r="I31" s="303"/>
      <c r="J31" s="303"/>
      <c r="K31" s="301"/>
    </row>
    <row r="32" ht="12.75" customHeight="1">
      <c r="B32" s="304"/>
      <c r="C32" s="305"/>
      <c r="D32" s="305"/>
      <c r="E32" s="305"/>
      <c r="F32" s="305"/>
      <c r="G32" s="305"/>
      <c r="H32" s="305"/>
      <c r="I32" s="305"/>
      <c r="J32" s="305"/>
      <c r="K32" s="301"/>
    </row>
    <row r="33" ht="15" customHeight="1">
      <c r="B33" s="304"/>
      <c r="C33" s="305"/>
      <c r="D33" s="303" t="s">
        <v>3756</v>
      </c>
      <c r="E33" s="303"/>
      <c r="F33" s="303"/>
      <c r="G33" s="303"/>
      <c r="H33" s="303"/>
      <c r="I33" s="303"/>
      <c r="J33" s="303"/>
      <c r="K33" s="301"/>
    </row>
    <row r="34" ht="15" customHeight="1">
      <c r="B34" s="304"/>
      <c r="C34" s="305"/>
      <c r="D34" s="303" t="s">
        <v>3757</v>
      </c>
      <c r="E34" s="303"/>
      <c r="F34" s="303"/>
      <c r="G34" s="303"/>
      <c r="H34" s="303"/>
      <c r="I34" s="303"/>
      <c r="J34" s="303"/>
      <c r="K34" s="301"/>
    </row>
    <row r="35" ht="15" customHeight="1">
      <c r="B35" s="304"/>
      <c r="C35" s="305"/>
      <c r="D35" s="303" t="s">
        <v>3758</v>
      </c>
      <c r="E35" s="303"/>
      <c r="F35" s="303"/>
      <c r="G35" s="303"/>
      <c r="H35" s="303"/>
      <c r="I35" s="303"/>
      <c r="J35" s="303"/>
      <c r="K35" s="301"/>
    </row>
    <row r="36" ht="15" customHeight="1">
      <c r="B36" s="304"/>
      <c r="C36" s="305"/>
      <c r="D36" s="303"/>
      <c r="E36" s="306" t="s">
        <v>180</v>
      </c>
      <c r="F36" s="303"/>
      <c r="G36" s="303" t="s">
        <v>3759</v>
      </c>
      <c r="H36" s="303"/>
      <c r="I36" s="303"/>
      <c r="J36" s="303"/>
      <c r="K36" s="301"/>
    </row>
    <row r="37" ht="30.75" customHeight="1">
      <c r="B37" s="304"/>
      <c r="C37" s="305"/>
      <c r="D37" s="303"/>
      <c r="E37" s="306" t="s">
        <v>3760</v>
      </c>
      <c r="F37" s="303"/>
      <c r="G37" s="303" t="s">
        <v>3761</v>
      </c>
      <c r="H37" s="303"/>
      <c r="I37" s="303"/>
      <c r="J37" s="303"/>
      <c r="K37" s="301"/>
    </row>
    <row r="38" ht="15" customHeight="1">
      <c r="B38" s="304"/>
      <c r="C38" s="305"/>
      <c r="D38" s="303"/>
      <c r="E38" s="306" t="s">
        <v>57</v>
      </c>
      <c r="F38" s="303"/>
      <c r="G38" s="303" t="s">
        <v>3762</v>
      </c>
      <c r="H38" s="303"/>
      <c r="I38" s="303"/>
      <c r="J38" s="303"/>
      <c r="K38" s="301"/>
    </row>
    <row r="39" ht="15" customHeight="1">
      <c r="B39" s="304"/>
      <c r="C39" s="305"/>
      <c r="D39" s="303"/>
      <c r="E39" s="306" t="s">
        <v>58</v>
      </c>
      <c r="F39" s="303"/>
      <c r="G39" s="303" t="s">
        <v>3763</v>
      </c>
      <c r="H39" s="303"/>
      <c r="I39" s="303"/>
      <c r="J39" s="303"/>
      <c r="K39" s="301"/>
    </row>
    <row r="40" ht="15" customHeight="1">
      <c r="B40" s="304"/>
      <c r="C40" s="305"/>
      <c r="D40" s="303"/>
      <c r="E40" s="306" t="s">
        <v>181</v>
      </c>
      <c r="F40" s="303"/>
      <c r="G40" s="303" t="s">
        <v>3764</v>
      </c>
      <c r="H40" s="303"/>
      <c r="I40" s="303"/>
      <c r="J40" s="303"/>
      <c r="K40" s="301"/>
    </row>
    <row r="41" ht="15" customHeight="1">
      <c r="B41" s="304"/>
      <c r="C41" s="305"/>
      <c r="D41" s="303"/>
      <c r="E41" s="306" t="s">
        <v>182</v>
      </c>
      <c r="F41" s="303"/>
      <c r="G41" s="303" t="s">
        <v>3765</v>
      </c>
      <c r="H41" s="303"/>
      <c r="I41" s="303"/>
      <c r="J41" s="303"/>
      <c r="K41" s="301"/>
    </row>
    <row r="42" ht="15" customHeight="1">
      <c r="B42" s="304"/>
      <c r="C42" s="305"/>
      <c r="D42" s="303"/>
      <c r="E42" s="306" t="s">
        <v>3766</v>
      </c>
      <c r="F42" s="303"/>
      <c r="G42" s="303" t="s">
        <v>3767</v>
      </c>
      <c r="H42" s="303"/>
      <c r="I42" s="303"/>
      <c r="J42" s="303"/>
      <c r="K42" s="301"/>
    </row>
    <row r="43" ht="15" customHeight="1">
      <c r="B43" s="304"/>
      <c r="C43" s="305"/>
      <c r="D43" s="303"/>
      <c r="E43" s="306"/>
      <c r="F43" s="303"/>
      <c r="G43" s="303" t="s">
        <v>3768</v>
      </c>
      <c r="H43" s="303"/>
      <c r="I43" s="303"/>
      <c r="J43" s="303"/>
      <c r="K43" s="301"/>
    </row>
    <row r="44" ht="15" customHeight="1">
      <c r="B44" s="304"/>
      <c r="C44" s="305"/>
      <c r="D44" s="303"/>
      <c r="E44" s="306" t="s">
        <v>3769</v>
      </c>
      <c r="F44" s="303"/>
      <c r="G44" s="303" t="s">
        <v>3770</v>
      </c>
      <c r="H44" s="303"/>
      <c r="I44" s="303"/>
      <c r="J44" s="303"/>
      <c r="K44" s="301"/>
    </row>
    <row r="45" ht="15" customHeight="1">
      <c r="B45" s="304"/>
      <c r="C45" s="305"/>
      <c r="D45" s="303"/>
      <c r="E45" s="306" t="s">
        <v>184</v>
      </c>
      <c r="F45" s="303"/>
      <c r="G45" s="303" t="s">
        <v>3771</v>
      </c>
      <c r="H45" s="303"/>
      <c r="I45" s="303"/>
      <c r="J45" s="303"/>
      <c r="K45" s="301"/>
    </row>
    <row r="46" ht="12.75" customHeight="1">
      <c r="B46" s="304"/>
      <c r="C46" s="305"/>
      <c r="D46" s="303"/>
      <c r="E46" s="303"/>
      <c r="F46" s="303"/>
      <c r="G46" s="303"/>
      <c r="H46" s="303"/>
      <c r="I46" s="303"/>
      <c r="J46" s="303"/>
      <c r="K46" s="301"/>
    </row>
    <row r="47" ht="15" customHeight="1">
      <c r="B47" s="304"/>
      <c r="C47" s="305"/>
      <c r="D47" s="303" t="s">
        <v>3772</v>
      </c>
      <c r="E47" s="303"/>
      <c r="F47" s="303"/>
      <c r="G47" s="303"/>
      <c r="H47" s="303"/>
      <c r="I47" s="303"/>
      <c r="J47" s="303"/>
      <c r="K47" s="301"/>
    </row>
    <row r="48" ht="15" customHeight="1">
      <c r="B48" s="304"/>
      <c r="C48" s="305"/>
      <c r="D48" s="305"/>
      <c r="E48" s="303" t="s">
        <v>3773</v>
      </c>
      <c r="F48" s="303"/>
      <c r="G48" s="303"/>
      <c r="H48" s="303"/>
      <c r="I48" s="303"/>
      <c r="J48" s="303"/>
      <c r="K48" s="301"/>
    </row>
    <row r="49" ht="15" customHeight="1">
      <c r="B49" s="304"/>
      <c r="C49" s="305"/>
      <c r="D49" s="305"/>
      <c r="E49" s="303" t="s">
        <v>3774</v>
      </c>
      <c r="F49" s="303"/>
      <c r="G49" s="303"/>
      <c r="H49" s="303"/>
      <c r="I49" s="303"/>
      <c r="J49" s="303"/>
      <c r="K49" s="301"/>
    </row>
    <row r="50" ht="15" customHeight="1">
      <c r="B50" s="304"/>
      <c r="C50" s="305"/>
      <c r="D50" s="305"/>
      <c r="E50" s="303" t="s">
        <v>3775</v>
      </c>
      <c r="F50" s="303"/>
      <c r="G50" s="303"/>
      <c r="H50" s="303"/>
      <c r="I50" s="303"/>
      <c r="J50" s="303"/>
      <c r="K50" s="301"/>
    </row>
    <row r="51" ht="15" customHeight="1">
      <c r="B51" s="304"/>
      <c r="C51" s="305"/>
      <c r="D51" s="303" t="s">
        <v>3776</v>
      </c>
      <c r="E51" s="303"/>
      <c r="F51" s="303"/>
      <c r="G51" s="303"/>
      <c r="H51" s="303"/>
      <c r="I51" s="303"/>
      <c r="J51" s="303"/>
      <c r="K51" s="301"/>
    </row>
    <row r="52" ht="25.5" customHeight="1">
      <c r="B52" s="299"/>
      <c r="C52" s="300" t="s">
        <v>3777</v>
      </c>
      <c r="D52" s="300"/>
      <c r="E52" s="300"/>
      <c r="F52" s="300"/>
      <c r="G52" s="300"/>
      <c r="H52" s="300"/>
      <c r="I52" s="300"/>
      <c r="J52" s="300"/>
      <c r="K52" s="301"/>
    </row>
    <row r="53" ht="5.25" customHeight="1">
      <c r="B53" s="299"/>
      <c r="C53" s="302"/>
      <c r="D53" s="302"/>
      <c r="E53" s="302"/>
      <c r="F53" s="302"/>
      <c r="G53" s="302"/>
      <c r="H53" s="302"/>
      <c r="I53" s="302"/>
      <c r="J53" s="302"/>
      <c r="K53" s="301"/>
    </row>
    <row r="54" ht="15" customHeight="1">
      <c r="B54" s="299"/>
      <c r="C54" s="303" t="s">
        <v>3778</v>
      </c>
      <c r="D54" s="303"/>
      <c r="E54" s="303"/>
      <c r="F54" s="303"/>
      <c r="G54" s="303"/>
      <c r="H54" s="303"/>
      <c r="I54" s="303"/>
      <c r="J54" s="303"/>
      <c r="K54" s="301"/>
    </row>
    <row r="55" ht="15" customHeight="1">
      <c r="B55" s="299"/>
      <c r="C55" s="303" t="s">
        <v>3779</v>
      </c>
      <c r="D55" s="303"/>
      <c r="E55" s="303"/>
      <c r="F55" s="303"/>
      <c r="G55" s="303"/>
      <c r="H55" s="303"/>
      <c r="I55" s="303"/>
      <c r="J55" s="303"/>
      <c r="K55" s="301"/>
    </row>
    <row r="56" ht="12.75" customHeight="1">
      <c r="B56" s="299"/>
      <c r="C56" s="303"/>
      <c r="D56" s="303"/>
      <c r="E56" s="303"/>
      <c r="F56" s="303"/>
      <c r="G56" s="303"/>
      <c r="H56" s="303"/>
      <c r="I56" s="303"/>
      <c r="J56" s="303"/>
      <c r="K56" s="301"/>
    </row>
    <row r="57" ht="15" customHeight="1">
      <c r="B57" s="299"/>
      <c r="C57" s="303" t="s">
        <v>3780</v>
      </c>
      <c r="D57" s="303"/>
      <c r="E57" s="303"/>
      <c r="F57" s="303"/>
      <c r="G57" s="303"/>
      <c r="H57" s="303"/>
      <c r="I57" s="303"/>
      <c r="J57" s="303"/>
      <c r="K57" s="301"/>
    </row>
    <row r="58" ht="15" customHeight="1">
      <c r="B58" s="299"/>
      <c r="C58" s="305"/>
      <c r="D58" s="303" t="s">
        <v>3781</v>
      </c>
      <c r="E58" s="303"/>
      <c r="F58" s="303"/>
      <c r="G58" s="303"/>
      <c r="H58" s="303"/>
      <c r="I58" s="303"/>
      <c r="J58" s="303"/>
      <c r="K58" s="301"/>
    </row>
    <row r="59" ht="15" customHeight="1">
      <c r="B59" s="299"/>
      <c r="C59" s="305"/>
      <c r="D59" s="303" t="s">
        <v>3782</v>
      </c>
      <c r="E59" s="303"/>
      <c r="F59" s="303"/>
      <c r="G59" s="303"/>
      <c r="H59" s="303"/>
      <c r="I59" s="303"/>
      <c r="J59" s="303"/>
      <c r="K59" s="301"/>
    </row>
    <row r="60" ht="15" customHeight="1">
      <c r="B60" s="299"/>
      <c r="C60" s="305"/>
      <c r="D60" s="303" t="s">
        <v>3783</v>
      </c>
      <c r="E60" s="303"/>
      <c r="F60" s="303"/>
      <c r="G60" s="303"/>
      <c r="H60" s="303"/>
      <c r="I60" s="303"/>
      <c r="J60" s="303"/>
      <c r="K60" s="301"/>
    </row>
    <row r="61" ht="15" customHeight="1">
      <c r="B61" s="299"/>
      <c r="C61" s="305"/>
      <c r="D61" s="303" t="s">
        <v>3784</v>
      </c>
      <c r="E61" s="303"/>
      <c r="F61" s="303"/>
      <c r="G61" s="303"/>
      <c r="H61" s="303"/>
      <c r="I61" s="303"/>
      <c r="J61" s="303"/>
      <c r="K61" s="301"/>
    </row>
    <row r="62" ht="15" customHeight="1">
      <c r="B62" s="299"/>
      <c r="C62" s="305"/>
      <c r="D62" s="308" t="s">
        <v>3785</v>
      </c>
      <c r="E62" s="308"/>
      <c r="F62" s="308"/>
      <c r="G62" s="308"/>
      <c r="H62" s="308"/>
      <c r="I62" s="308"/>
      <c r="J62" s="308"/>
      <c r="K62" s="301"/>
    </row>
    <row r="63" ht="15" customHeight="1">
      <c r="B63" s="299"/>
      <c r="C63" s="305"/>
      <c r="D63" s="303" t="s">
        <v>3786</v>
      </c>
      <c r="E63" s="303"/>
      <c r="F63" s="303"/>
      <c r="G63" s="303"/>
      <c r="H63" s="303"/>
      <c r="I63" s="303"/>
      <c r="J63" s="303"/>
      <c r="K63" s="301"/>
    </row>
    <row r="64" ht="12.75" customHeight="1">
      <c r="B64" s="299"/>
      <c r="C64" s="305"/>
      <c r="D64" s="305"/>
      <c r="E64" s="309"/>
      <c r="F64" s="305"/>
      <c r="G64" s="305"/>
      <c r="H64" s="305"/>
      <c r="I64" s="305"/>
      <c r="J64" s="305"/>
      <c r="K64" s="301"/>
    </row>
    <row r="65" ht="15" customHeight="1">
      <c r="B65" s="299"/>
      <c r="C65" s="305"/>
      <c r="D65" s="303" t="s">
        <v>3787</v>
      </c>
      <c r="E65" s="303"/>
      <c r="F65" s="303"/>
      <c r="G65" s="303"/>
      <c r="H65" s="303"/>
      <c r="I65" s="303"/>
      <c r="J65" s="303"/>
      <c r="K65" s="301"/>
    </row>
    <row r="66" ht="15" customHeight="1">
      <c r="B66" s="299"/>
      <c r="C66" s="305"/>
      <c r="D66" s="308" t="s">
        <v>3788</v>
      </c>
      <c r="E66" s="308"/>
      <c r="F66" s="308"/>
      <c r="G66" s="308"/>
      <c r="H66" s="308"/>
      <c r="I66" s="308"/>
      <c r="J66" s="308"/>
      <c r="K66" s="301"/>
    </row>
    <row r="67" ht="15" customHeight="1">
      <c r="B67" s="299"/>
      <c r="C67" s="305"/>
      <c r="D67" s="303" t="s">
        <v>3789</v>
      </c>
      <c r="E67" s="303"/>
      <c r="F67" s="303"/>
      <c r="G67" s="303"/>
      <c r="H67" s="303"/>
      <c r="I67" s="303"/>
      <c r="J67" s="303"/>
      <c r="K67" s="301"/>
    </row>
    <row r="68" ht="15" customHeight="1">
      <c r="B68" s="299"/>
      <c r="C68" s="305"/>
      <c r="D68" s="303" t="s">
        <v>3790</v>
      </c>
      <c r="E68" s="303"/>
      <c r="F68" s="303"/>
      <c r="G68" s="303"/>
      <c r="H68" s="303"/>
      <c r="I68" s="303"/>
      <c r="J68" s="303"/>
      <c r="K68" s="301"/>
    </row>
    <row r="69" ht="15" customHeight="1">
      <c r="B69" s="299"/>
      <c r="C69" s="305"/>
      <c r="D69" s="303" t="s">
        <v>3791</v>
      </c>
      <c r="E69" s="303"/>
      <c r="F69" s="303"/>
      <c r="G69" s="303"/>
      <c r="H69" s="303"/>
      <c r="I69" s="303"/>
      <c r="J69" s="303"/>
      <c r="K69" s="301"/>
    </row>
    <row r="70" ht="15" customHeight="1">
      <c r="B70" s="299"/>
      <c r="C70" s="305"/>
      <c r="D70" s="303" t="s">
        <v>3792</v>
      </c>
      <c r="E70" s="303"/>
      <c r="F70" s="303"/>
      <c r="G70" s="303"/>
      <c r="H70" s="303"/>
      <c r="I70" s="303"/>
      <c r="J70" s="303"/>
      <c r="K70" s="301"/>
    </row>
    <row r="71" ht="12.75" customHeight="1">
      <c r="B71" s="310"/>
      <c r="C71" s="311"/>
      <c r="D71" s="311"/>
      <c r="E71" s="311"/>
      <c r="F71" s="311"/>
      <c r="G71" s="311"/>
      <c r="H71" s="311"/>
      <c r="I71" s="311"/>
      <c r="J71" s="311"/>
      <c r="K71" s="312"/>
    </row>
    <row r="72" ht="18.75" customHeight="1">
      <c r="B72" s="313"/>
      <c r="C72" s="313"/>
      <c r="D72" s="313"/>
      <c r="E72" s="313"/>
      <c r="F72" s="313"/>
      <c r="G72" s="313"/>
      <c r="H72" s="313"/>
      <c r="I72" s="313"/>
      <c r="J72" s="313"/>
      <c r="K72" s="314"/>
    </row>
    <row r="73" ht="18.75" customHeight="1">
      <c r="B73" s="314"/>
      <c r="C73" s="314"/>
      <c r="D73" s="314"/>
      <c r="E73" s="314"/>
      <c r="F73" s="314"/>
      <c r="G73" s="314"/>
      <c r="H73" s="314"/>
      <c r="I73" s="314"/>
      <c r="J73" s="314"/>
      <c r="K73" s="314"/>
    </row>
    <row r="74" ht="7.5" customHeight="1">
      <c r="B74" s="315"/>
      <c r="C74" s="316"/>
      <c r="D74" s="316"/>
      <c r="E74" s="316"/>
      <c r="F74" s="316"/>
      <c r="G74" s="316"/>
      <c r="H74" s="316"/>
      <c r="I74" s="316"/>
      <c r="J74" s="316"/>
      <c r="K74" s="317"/>
    </row>
    <row r="75" ht="45" customHeight="1">
      <c r="B75" s="318"/>
      <c r="C75" s="319" t="s">
        <v>3793</v>
      </c>
      <c r="D75" s="319"/>
      <c r="E75" s="319"/>
      <c r="F75" s="319"/>
      <c r="G75" s="319"/>
      <c r="H75" s="319"/>
      <c r="I75" s="319"/>
      <c r="J75" s="319"/>
      <c r="K75" s="320"/>
    </row>
    <row r="76" ht="17.25" customHeight="1">
      <c r="B76" s="318"/>
      <c r="C76" s="321" t="s">
        <v>3794</v>
      </c>
      <c r="D76" s="321"/>
      <c r="E76" s="321"/>
      <c r="F76" s="321" t="s">
        <v>3795</v>
      </c>
      <c r="G76" s="322"/>
      <c r="H76" s="321" t="s">
        <v>58</v>
      </c>
      <c r="I76" s="321" t="s">
        <v>61</v>
      </c>
      <c r="J76" s="321" t="s">
        <v>3796</v>
      </c>
      <c r="K76" s="320"/>
    </row>
    <row r="77" ht="17.25" customHeight="1">
      <c r="B77" s="318"/>
      <c r="C77" s="323" t="s">
        <v>3797</v>
      </c>
      <c r="D77" s="323"/>
      <c r="E77" s="323"/>
      <c r="F77" s="324" t="s">
        <v>3798</v>
      </c>
      <c r="G77" s="325"/>
      <c r="H77" s="323"/>
      <c r="I77" s="323"/>
      <c r="J77" s="323" t="s">
        <v>3799</v>
      </c>
      <c r="K77" s="320"/>
    </row>
    <row r="78" ht="5.25" customHeight="1">
      <c r="B78" s="318"/>
      <c r="C78" s="326"/>
      <c r="D78" s="326"/>
      <c r="E78" s="326"/>
      <c r="F78" s="326"/>
      <c r="G78" s="327"/>
      <c r="H78" s="326"/>
      <c r="I78" s="326"/>
      <c r="J78" s="326"/>
      <c r="K78" s="320"/>
    </row>
    <row r="79" ht="15" customHeight="1">
      <c r="B79" s="318"/>
      <c r="C79" s="306" t="s">
        <v>57</v>
      </c>
      <c r="D79" s="326"/>
      <c r="E79" s="326"/>
      <c r="F79" s="328" t="s">
        <v>3800</v>
      </c>
      <c r="G79" s="327"/>
      <c r="H79" s="306" t="s">
        <v>3801</v>
      </c>
      <c r="I79" s="306" t="s">
        <v>3802</v>
      </c>
      <c r="J79" s="306">
        <v>20</v>
      </c>
      <c r="K79" s="320"/>
    </row>
    <row r="80" ht="15" customHeight="1">
      <c r="B80" s="318"/>
      <c r="C80" s="306" t="s">
        <v>3803</v>
      </c>
      <c r="D80" s="306"/>
      <c r="E80" s="306"/>
      <c r="F80" s="328" t="s">
        <v>3800</v>
      </c>
      <c r="G80" s="327"/>
      <c r="H80" s="306" t="s">
        <v>3804</v>
      </c>
      <c r="I80" s="306" t="s">
        <v>3802</v>
      </c>
      <c r="J80" s="306">
        <v>120</v>
      </c>
      <c r="K80" s="320"/>
    </row>
    <row r="81" ht="15" customHeight="1">
      <c r="B81" s="329"/>
      <c r="C81" s="306" t="s">
        <v>3805</v>
      </c>
      <c r="D81" s="306"/>
      <c r="E81" s="306"/>
      <c r="F81" s="328" t="s">
        <v>3806</v>
      </c>
      <c r="G81" s="327"/>
      <c r="H81" s="306" t="s">
        <v>3807</v>
      </c>
      <c r="I81" s="306" t="s">
        <v>3802</v>
      </c>
      <c r="J81" s="306">
        <v>50</v>
      </c>
      <c r="K81" s="320"/>
    </row>
    <row r="82" ht="15" customHeight="1">
      <c r="B82" s="329"/>
      <c r="C82" s="306" t="s">
        <v>3808</v>
      </c>
      <c r="D82" s="306"/>
      <c r="E82" s="306"/>
      <c r="F82" s="328" t="s">
        <v>3800</v>
      </c>
      <c r="G82" s="327"/>
      <c r="H82" s="306" t="s">
        <v>3809</v>
      </c>
      <c r="I82" s="306" t="s">
        <v>3810</v>
      </c>
      <c r="J82" s="306"/>
      <c r="K82" s="320"/>
    </row>
    <row r="83" ht="15" customHeight="1">
      <c r="B83" s="329"/>
      <c r="C83" s="330" t="s">
        <v>3811</v>
      </c>
      <c r="D83" s="330"/>
      <c r="E83" s="330"/>
      <c r="F83" s="331" t="s">
        <v>3806</v>
      </c>
      <c r="G83" s="330"/>
      <c r="H83" s="330" t="s">
        <v>3812</v>
      </c>
      <c r="I83" s="330" t="s">
        <v>3802</v>
      </c>
      <c r="J83" s="330">
        <v>15</v>
      </c>
      <c r="K83" s="320"/>
    </row>
    <row r="84" ht="15" customHeight="1">
      <c r="B84" s="329"/>
      <c r="C84" s="330" t="s">
        <v>3813</v>
      </c>
      <c r="D84" s="330"/>
      <c r="E84" s="330"/>
      <c r="F84" s="331" t="s">
        <v>3806</v>
      </c>
      <c r="G84" s="330"/>
      <c r="H84" s="330" t="s">
        <v>3814</v>
      </c>
      <c r="I84" s="330" t="s">
        <v>3802</v>
      </c>
      <c r="J84" s="330">
        <v>15</v>
      </c>
      <c r="K84" s="320"/>
    </row>
    <row r="85" ht="15" customHeight="1">
      <c r="B85" s="329"/>
      <c r="C85" s="330" t="s">
        <v>3815</v>
      </c>
      <c r="D85" s="330"/>
      <c r="E85" s="330"/>
      <c r="F85" s="331" t="s">
        <v>3806</v>
      </c>
      <c r="G85" s="330"/>
      <c r="H85" s="330" t="s">
        <v>3816</v>
      </c>
      <c r="I85" s="330" t="s">
        <v>3802</v>
      </c>
      <c r="J85" s="330">
        <v>20</v>
      </c>
      <c r="K85" s="320"/>
    </row>
    <row r="86" ht="15" customHeight="1">
      <c r="B86" s="329"/>
      <c r="C86" s="330" t="s">
        <v>3817</v>
      </c>
      <c r="D86" s="330"/>
      <c r="E86" s="330"/>
      <c r="F86" s="331" t="s">
        <v>3806</v>
      </c>
      <c r="G86" s="330"/>
      <c r="H86" s="330" t="s">
        <v>3818</v>
      </c>
      <c r="I86" s="330" t="s">
        <v>3802</v>
      </c>
      <c r="J86" s="330">
        <v>20</v>
      </c>
      <c r="K86" s="320"/>
    </row>
    <row r="87" ht="15" customHeight="1">
      <c r="B87" s="329"/>
      <c r="C87" s="306" t="s">
        <v>3819</v>
      </c>
      <c r="D87" s="306"/>
      <c r="E87" s="306"/>
      <c r="F87" s="328" t="s">
        <v>3806</v>
      </c>
      <c r="G87" s="327"/>
      <c r="H87" s="306" t="s">
        <v>3820</v>
      </c>
      <c r="I87" s="306" t="s">
        <v>3802</v>
      </c>
      <c r="J87" s="306">
        <v>50</v>
      </c>
      <c r="K87" s="320"/>
    </row>
    <row r="88" ht="15" customHeight="1">
      <c r="B88" s="329"/>
      <c r="C88" s="306" t="s">
        <v>3821</v>
      </c>
      <c r="D88" s="306"/>
      <c r="E88" s="306"/>
      <c r="F88" s="328" t="s">
        <v>3806</v>
      </c>
      <c r="G88" s="327"/>
      <c r="H88" s="306" t="s">
        <v>3822</v>
      </c>
      <c r="I88" s="306" t="s">
        <v>3802</v>
      </c>
      <c r="J88" s="306">
        <v>20</v>
      </c>
      <c r="K88" s="320"/>
    </row>
    <row r="89" ht="15" customHeight="1">
      <c r="B89" s="329"/>
      <c r="C89" s="306" t="s">
        <v>3823</v>
      </c>
      <c r="D89" s="306"/>
      <c r="E89" s="306"/>
      <c r="F89" s="328" t="s">
        <v>3806</v>
      </c>
      <c r="G89" s="327"/>
      <c r="H89" s="306" t="s">
        <v>3824</v>
      </c>
      <c r="I89" s="306" t="s">
        <v>3802</v>
      </c>
      <c r="J89" s="306">
        <v>20</v>
      </c>
      <c r="K89" s="320"/>
    </row>
    <row r="90" ht="15" customHeight="1">
      <c r="B90" s="329"/>
      <c r="C90" s="306" t="s">
        <v>3825</v>
      </c>
      <c r="D90" s="306"/>
      <c r="E90" s="306"/>
      <c r="F90" s="328" t="s">
        <v>3806</v>
      </c>
      <c r="G90" s="327"/>
      <c r="H90" s="306" t="s">
        <v>3826</v>
      </c>
      <c r="I90" s="306" t="s">
        <v>3802</v>
      </c>
      <c r="J90" s="306">
        <v>50</v>
      </c>
      <c r="K90" s="320"/>
    </row>
    <row r="91" ht="15" customHeight="1">
      <c r="B91" s="329"/>
      <c r="C91" s="306" t="s">
        <v>3827</v>
      </c>
      <c r="D91" s="306"/>
      <c r="E91" s="306"/>
      <c r="F91" s="328" t="s">
        <v>3806</v>
      </c>
      <c r="G91" s="327"/>
      <c r="H91" s="306" t="s">
        <v>3827</v>
      </c>
      <c r="I91" s="306" t="s">
        <v>3802</v>
      </c>
      <c r="J91" s="306">
        <v>50</v>
      </c>
      <c r="K91" s="320"/>
    </row>
    <row r="92" ht="15" customHeight="1">
      <c r="B92" s="329"/>
      <c r="C92" s="306" t="s">
        <v>3828</v>
      </c>
      <c r="D92" s="306"/>
      <c r="E92" s="306"/>
      <c r="F92" s="328" t="s">
        <v>3806</v>
      </c>
      <c r="G92" s="327"/>
      <c r="H92" s="306" t="s">
        <v>3829</v>
      </c>
      <c r="I92" s="306" t="s">
        <v>3802</v>
      </c>
      <c r="J92" s="306">
        <v>255</v>
      </c>
      <c r="K92" s="320"/>
    </row>
    <row r="93" ht="15" customHeight="1">
      <c r="B93" s="329"/>
      <c r="C93" s="306" t="s">
        <v>3830</v>
      </c>
      <c r="D93" s="306"/>
      <c r="E93" s="306"/>
      <c r="F93" s="328" t="s">
        <v>3800</v>
      </c>
      <c r="G93" s="327"/>
      <c r="H93" s="306" t="s">
        <v>3831</v>
      </c>
      <c r="I93" s="306" t="s">
        <v>3832</v>
      </c>
      <c r="J93" s="306"/>
      <c r="K93" s="320"/>
    </row>
    <row r="94" ht="15" customHeight="1">
      <c r="B94" s="329"/>
      <c r="C94" s="306" t="s">
        <v>3833</v>
      </c>
      <c r="D94" s="306"/>
      <c r="E94" s="306"/>
      <c r="F94" s="328" t="s">
        <v>3800</v>
      </c>
      <c r="G94" s="327"/>
      <c r="H94" s="306" t="s">
        <v>3834</v>
      </c>
      <c r="I94" s="306" t="s">
        <v>3835</v>
      </c>
      <c r="J94" s="306"/>
      <c r="K94" s="320"/>
    </row>
    <row r="95" ht="15" customHeight="1">
      <c r="B95" s="329"/>
      <c r="C95" s="306" t="s">
        <v>3836</v>
      </c>
      <c r="D95" s="306"/>
      <c r="E95" s="306"/>
      <c r="F95" s="328" t="s">
        <v>3800</v>
      </c>
      <c r="G95" s="327"/>
      <c r="H95" s="306" t="s">
        <v>3836</v>
      </c>
      <c r="I95" s="306" t="s">
        <v>3835</v>
      </c>
      <c r="J95" s="306"/>
      <c r="K95" s="320"/>
    </row>
    <row r="96" ht="15" customHeight="1">
      <c r="B96" s="329"/>
      <c r="C96" s="306" t="s">
        <v>42</v>
      </c>
      <c r="D96" s="306"/>
      <c r="E96" s="306"/>
      <c r="F96" s="328" t="s">
        <v>3800</v>
      </c>
      <c r="G96" s="327"/>
      <c r="H96" s="306" t="s">
        <v>3837</v>
      </c>
      <c r="I96" s="306" t="s">
        <v>3835</v>
      </c>
      <c r="J96" s="306"/>
      <c r="K96" s="320"/>
    </row>
    <row r="97" ht="15" customHeight="1">
      <c r="B97" s="329"/>
      <c r="C97" s="306" t="s">
        <v>52</v>
      </c>
      <c r="D97" s="306"/>
      <c r="E97" s="306"/>
      <c r="F97" s="328" t="s">
        <v>3800</v>
      </c>
      <c r="G97" s="327"/>
      <c r="H97" s="306" t="s">
        <v>3838</v>
      </c>
      <c r="I97" s="306" t="s">
        <v>3835</v>
      </c>
      <c r="J97" s="306"/>
      <c r="K97" s="320"/>
    </row>
    <row r="98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ht="18.75" customHeight="1"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</row>
    <row r="101" ht="7.5" customHeight="1">
      <c r="B101" s="315"/>
      <c r="C101" s="316"/>
      <c r="D101" s="316"/>
      <c r="E101" s="316"/>
      <c r="F101" s="316"/>
      <c r="G101" s="316"/>
      <c r="H101" s="316"/>
      <c r="I101" s="316"/>
      <c r="J101" s="316"/>
      <c r="K101" s="317"/>
    </row>
    <row r="102" ht="45" customHeight="1">
      <c r="B102" s="318"/>
      <c r="C102" s="319" t="s">
        <v>3839</v>
      </c>
      <c r="D102" s="319"/>
      <c r="E102" s="319"/>
      <c r="F102" s="319"/>
      <c r="G102" s="319"/>
      <c r="H102" s="319"/>
      <c r="I102" s="319"/>
      <c r="J102" s="319"/>
      <c r="K102" s="320"/>
    </row>
    <row r="103" ht="17.25" customHeight="1">
      <c r="B103" s="318"/>
      <c r="C103" s="321" t="s">
        <v>3794</v>
      </c>
      <c r="D103" s="321"/>
      <c r="E103" s="321"/>
      <c r="F103" s="321" t="s">
        <v>3795</v>
      </c>
      <c r="G103" s="322"/>
      <c r="H103" s="321" t="s">
        <v>58</v>
      </c>
      <c r="I103" s="321" t="s">
        <v>61</v>
      </c>
      <c r="J103" s="321" t="s">
        <v>3796</v>
      </c>
      <c r="K103" s="320"/>
    </row>
    <row r="104" ht="17.25" customHeight="1">
      <c r="B104" s="318"/>
      <c r="C104" s="323" t="s">
        <v>3797</v>
      </c>
      <c r="D104" s="323"/>
      <c r="E104" s="323"/>
      <c r="F104" s="324" t="s">
        <v>3798</v>
      </c>
      <c r="G104" s="325"/>
      <c r="H104" s="323"/>
      <c r="I104" s="323"/>
      <c r="J104" s="323" t="s">
        <v>3799</v>
      </c>
      <c r="K104" s="320"/>
    </row>
    <row r="105" ht="5.25" customHeight="1">
      <c r="B105" s="318"/>
      <c r="C105" s="321"/>
      <c r="D105" s="321"/>
      <c r="E105" s="321"/>
      <c r="F105" s="321"/>
      <c r="G105" s="337"/>
      <c r="H105" s="321"/>
      <c r="I105" s="321"/>
      <c r="J105" s="321"/>
      <c r="K105" s="320"/>
    </row>
    <row r="106" ht="15" customHeight="1">
      <c r="B106" s="318"/>
      <c r="C106" s="306" t="s">
        <v>57</v>
      </c>
      <c r="D106" s="326"/>
      <c r="E106" s="326"/>
      <c r="F106" s="328" t="s">
        <v>3800</v>
      </c>
      <c r="G106" s="337"/>
      <c r="H106" s="306" t="s">
        <v>3840</v>
      </c>
      <c r="I106" s="306" t="s">
        <v>3802</v>
      </c>
      <c r="J106" s="306">
        <v>20</v>
      </c>
      <c r="K106" s="320"/>
    </row>
    <row r="107" ht="15" customHeight="1">
      <c r="B107" s="318"/>
      <c r="C107" s="306" t="s">
        <v>3803</v>
      </c>
      <c r="D107" s="306"/>
      <c r="E107" s="306"/>
      <c r="F107" s="328" t="s">
        <v>3800</v>
      </c>
      <c r="G107" s="306"/>
      <c r="H107" s="306" t="s">
        <v>3840</v>
      </c>
      <c r="I107" s="306" t="s">
        <v>3802</v>
      </c>
      <c r="J107" s="306">
        <v>120</v>
      </c>
      <c r="K107" s="320"/>
    </row>
    <row r="108" ht="15" customHeight="1">
      <c r="B108" s="329"/>
      <c r="C108" s="306" t="s">
        <v>3805</v>
      </c>
      <c r="D108" s="306"/>
      <c r="E108" s="306"/>
      <c r="F108" s="328" t="s">
        <v>3806</v>
      </c>
      <c r="G108" s="306"/>
      <c r="H108" s="306" t="s">
        <v>3840</v>
      </c>
      <c r="I108" s="306" t="s">
        <v>3802</v>
      </c>
      <c r="J108" s="306">
        <v>50</v>
      </c>
      <c r="K108" s="320"/>
    </row>
    <row r="109" ht="15" customHeight="1">
      <c r="B109" s="329"/>
      <c r="C109" s="306" t="s">
        <v>3808</v>
      </c>
      <c r="D109" s="306"/>
      <c r="E109" s="306"/>
      <c r="F109" s="328" t="s">
        <v>3800</v>
      </c>
      <c r="G109" s="306"/>
      <c r="H109" s="306" t="s">
        <v>3840</v>
      </c>
      <c r="I109" s="306" t="s">
        <v>3810</v>
      </c>
      <c r="J109" s="306"/>
      <c r="K109" s="320"/>
    </row>
    <row r="110" ht="15" customHeight="1">
      <c r="B110" s="329"/>
      <c r="C110" s="306" t="s">
        <v>3819</v>
      </c>
      <c r="D110" s="306"/>
      <c r="E110" s="306"/>
      <c r="F110" s="328" t="s">
        <v>3806</v>
      </c>
      <c r="G110" s="306"/>
      <c r="H110" s="306" t="s">
        <v>3840</v>
      </c>
      <c r="I110" s="306" t="s">
        <v>3802</v>
      </c>
      <c r="J110" s="306">
        <v>50</v>
      </c>
      <c r="K110" s="320"/>
    </row>
    <row r="111" ht="15" customHeight="1">
      <c r="B111" s="329"/>
      <c r="C111" s="306" t="s">
        <v>3827</v>
      </c>
      <c r="D111" s="306"/>
      <c r="E111" s="306"/>
      <c r="F111" s="328" t="s">
        <v>3806</v>
      </c>
      <c r="G111" s="306"/>
      <c r="H111" s="306" t="s">
        <v>3840</v>
      </c>
      <c r="I111" s="306" t="s">
        <v>3802</v>
      </c>
      <c r="J111" s="306">
        <v>50</v>
      </c>
      <c r="K111" s="320"/>
    </row>
    <row r="112" ht="15" customHeight="1">
      <c r="B112" s="329"/>
      <c r="C112" s="306" t="s">
        <v>3825</v>
      </c>
      <c r="D112" s="306"/>
      <c r="E112" s="306"/>
      <c r="F112" s="328" t="s">
        <v>3806</v>
      </c>
      <c r="G112" s="306"/>
      <c r="H112" s="306" t="s">
        <v>3840</v>
      </c>
      <c r="I112" s="306" t="s">
        <v>3802</v>
      </c>
      <c r="J112" s="306">
        <v>50</v>
      </c>
      <c r="K112" s="320"/>
    </row>
    <row r="113" ht="15" customHeight="1">
      <c r="B113" s="329"/>
      <c r="C113" s="306" t="s">
        <v>57</v>
      </c>
      <c r="D113" s="306"/>
      <c r="E113" s="306"/>
      <c r="F113" s="328" t="s">
        <v>3800</v>
      </c>
      <c r="G113" s="306"/>
      <c r="H113" s="306" t="s">
        <v>3841</v>
      </c>
      <c r="I113" s="306" t="s">
        <v>3802</v>
      </c>
      <c r="J113" s="306">
        <v>20</v>
      </c>
      <c r="K113" s="320"/>
    </row>
    <row r="114" ht="15" customHeight="1">
      <c r="B114" s="329"/>
      <c r="C114" s="306" t="s">
        <v>3842</v>
      </c>
      <c r="D114" s="306"/>
      <c r="E114" s="306"/>
      <c r="F114" s="328" t="s">
        <v>3800</v>
      </c>
      <c r="G114" s="306"/>
      <c r="H114" s="306" t="s">
        <v>3843</v>
      </c>
      <c r="I114" s="306" t="s">
        <v>3802</v>
      </c>
      <c r="J114" s="306">
        <v>120</v>
      </c>
      <c r="K114" s="320"/>
    </row>
    <row r="115" ht="15" customHeight="1">
      <c r="B115" s="329"/>
      <c r="C115" s="306" t="s">
        <v>42</v>
      </c>
      <c r="D115" s="306"/>
      <c r="E115" s="306"/>
      <c r="F115" s="328" t="s">
        <v>3800</v>
      </c>
      <c r="G115" s="306"/>
      <c r="H115" s="306" t="s">
        <v>3844</v>
      </c>
      <c r="I115" s="306" t="s">
        <v>3835</v>
      </c>
      <c r="J115" s="306"/>
      <c r="K115" s="320"/>
    </row>
    <row r="116" ht="15" customHeight="1">
      <c r="B116" s="329"/>
      <c r="C116" s="306" t="s">
        <v>52</v>
      </c>
      <c r="D116" s="306"/>
      <c r="E116" s="306"/>
      <c r="F116" s="328" t="s">
        <v>3800</v>
      </c>
      <c r="G116" s="306"/>
      <c r="H116" s="306" t="s">
        <v>3845</v>
      </c>
      <c r="I116" s="306" t="s">
        <v>3835</v>
      </c>
      <c r="J116" s="306"/>
      <c r="K116" s="320"/>
    </row>
    <row r="117" ht="15" customHeight="1">
      <c r="B117" s="329"/>
      <c r="C117" s="306" t="s">
        <v>61</v>
      </c>
      <c r="D117" s="306"/>
      <c r="E117" s="306"/>
      <c r="F117" s="328" t="s">
        <v>3800</v>
      </c>
      <c r="G117" s="306"/>
      <c r="H117" s="306" t="s">
        <v>3846</v>
      </c>
      <c r="I117" s="306" t="s">
        <v>3847</v>
      </c>
      <c r="J117" s="306"/>
      <c r="K117" s="320"/>
    </row>
    <row r="118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ht="18.75" customHeight="1">
      <c r="B119" s="339"/>
      <c r="C119" s="303"/>
      <c r="D119" s="303"/>
      <c r="E119" s="303"/>
      <c r="F119" s="340"/>
      <c r="G119" s="303"/>
      <c r="H119" s="303"/>
      <c r="I119" s="303"/>
      <c r="J119" s="303"/>
      <c r="K119" s="339"/>
    </row>
    <row r="120" ht="18.75" customHeight="1"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</row>
    <row r="121" ht="7.5" customHeight="1">
      <c r="B121" s="341"/>
      <c r="C121" s="342"/>
      <c r="D121" s="342"/>
      <c r="E121" s="342"/>
      <c r="F121" s="342"/>
      <c r="G121" s="342"/>
      <c r="H121" s="342"/>
      <c r="I121" s="342"/>
      <c r="J121" s="342"/>
      <c r="K121" s="343"/>
    </row>
    <row r="122" ht="45" customHeight="1">
      <c r="B122" s="344"/>
      <c r="C122" s="297" t="s">
        <v>3848</v>
      </c>
      <c r="D122" s="297"/>
      <c r="E122" s="297"/>
      <c r="F122" s="297"/>
      <c r="G122" s="297"/>
      <c r="H122" s="297"/>
      <c r="I122" s="297"/>
      <c r="J122" s="297"/>
      <c r="K122" s="345"/>
    </row>
    <row r="123" ht="17.25" customHeight="1">
      <c r="B123" s="346"/>
      <c r="C123" s="321" t="s">
        <v>3794</v>
      </c>
      <c r="D123" s="321"/>
      <c r="E123" s="321"/>
      <c r="F123" s="321" t="s">
        <v>3795</v>
      </c>
      <c r="G123" s="322"/>
      <c r="H123" s="321" t="s">
        <v>58</v>
      </c>
      <c r="I123" s="321" t="s">
        <v>61</v>
      </c>
      <c r="J123" s="321" t="s">
        <v>3796</v>
      </c>
      <c r="K123" s="347"/>
    </row>
    <row r="124" ht="17.25" customHeight="1">
      <c r="B124" s="346"/>
      <c r="C124" s="323" t="s">
        <v>3797</v>
      </c>
      <c r="D124" s="323"/>
      <c r="E124" s="323"/>
      <c r="F124" s="324" t="s">
        <v>3798</v>
      </c>
      <c r="G124" s="325"/>
      <c r="H124" s="323"/>
      <c r="I124" s="323"/>
      <c r="J124" s="323" t="s">
        <v>3799</v>
      </c>
      <c r="K124" s="347"/>
    </row>
    <row r="125" ht="5.25" customHeight="1">
      <c r="B125" s="348"/>
      <c r="C125" s="326"/>
      <c r="D125" s="326"/>
      <c r="E125" s="326"/>
      <c r="F125" s="326"/>
      <c r="G125" s="306"/>
      <c r="H125" s="326"/>
      <c r="I125" s="326"/>
      <c r="J125" s="326"/>
      <c r="K125" s="349"/>
    </row>
    <row r="126" ht="15" customHeight="1">
      <c r="B126" s="348"/>
      <c r="C126" s="306" t="s">
        <v>3803</v>
      </c>
      <c r="D126" s="326"/>
      <c r="E126" s="326"/>
      <c r="F126" s="328" t="s">
        <v>3800</v>
      </c>
      <c r="G126" s="306"/>
      <c r="H126" s="306" t="s">
        <v>3840</v>
      </c>
      <c r="I126" s="306" t="s">
        <v>3802</v>
      </c>
      <c r="J126" s="306">
        <v>120</v>
      </c>
      <c r="K126" s="350"/>
    </row>
    <row r="127" ht="15" customHeight="1">
      <c r="B127" s="348"/>
      <c r="C127" s="306" t="s">
        <v>3849</v>
      </c>
      <c r="D127" s="306"/>
      <c r="E127" s="306"/>
      <c r="F127" s="328" t="s">
        <v>3800</v>
      </c>
      <c r="G127" s="306"/>
      <c r="H127" s="306" t="s">
        <v>3850</v>
      </c>
      <c r="I127" s="306" t="s">
        <v>3802</v>
      </c>
      <c r="J127" s="306" t="s">
        <v>3851</v>
      </c>
      <c r="K127" s="350"/>
    </row>
    <row r="128" ht="15" customHeight="1">
      <c r="B128" s="348"/>
      <c r="C128" s="306" t="s">
        <v>117</v>
      </c>
      <c r="D128" s="306"/>
      <c r="E128" s="306"/>
      <c r="F128" s="328" t="s">
        <v>3800</v>
      </c>
      <c r="G128" s="306"/>
      <c r="H128" s="306" t="s">
        <v>3852</v>
      </c>
      <c r="I128" s="306" t="s">
        <v>3802</v>
      </c>
      <c r="J128" s="306" t="s">
        <v>3851</v>
      </c>
      <c r="K128" s="350"/>
    </row>
    <row r="129" ht="15" customHeight="1">
      <c r="B129" s="348"/>
      <c r="C129" s="306" t="s">
        <v>3811</v>
      </c>
      <c r="D129" s="306"/>
      <c r="E129" s="306"/>
      <c r="F129" s="328" t="s">
        <v>3806</v>
      </c>
      <c r="G129" s="306"/>
      <c r="H129" s="306" t="s">
        <v>3812</v>
      </c>
      <c r="I129" s="306" t="s">
        <v>3802</v>
      </c>
      <c r="J129" s="306">
        <v>15</v>
      </c>
      <c r="K129" s="350"/>
    </row>
    <row r="130" ht="15" customHeight="1">
      <c r="B130" s="348"/>
      <c r="C130" s="330" t="s">
        <v>3813</v>
      </c>
      <c r="D130" s="330"/>
      <c r="E130" s="330"/>
      <c r="F130" s="331" t="s">
        <v>3806</v>
      </c>
      <c r="G130" s="330"/>
      <c r="H130" s="330" t="s">
        <v>3814</v>
      </c>
      <c r="I130" s="330" t="s">
        <v>3802</v>
      </c>
      <c r="J130" s="330">
        <v>15</v>
      </c>
      <c r="K130" s="350"/>
    </row>
    <row r="131" ht="15" customHeight="1">
      <c r="B131" s="348"/>
      <c r="C131" s="330" t="s">
        <v>3815</v>
      </c>
      <c r="D131" s="330"/>
      <c r="E131" s="330"/>
      <c r="F131" s="331" t="s">
        <v>3806</v>
      </c>
      <c r="G131" s="330"/>
      <c r="H131" s="330" t="s">
        <v>3816</v>
      </c>
      <c r="I131" s="330" t="s">
        <v>3802</v>
      </c>
      <c r="J131" s="330">
        <v>20</v>
      </c>
      <c r="K131" s="350"/>
    </row>
    <row r="132" ht="15" customHeight="1">
      <c r="B132" s="348"/>
      <c r="C132" s="330" t="s">
        <v>3817</v>
      </c>
      <c r="D132" s="330"/>
      <c r="E132" s="330"/>
      <c r="F132" s="331" t="s">
        <v>3806</v>
      </c>
      <c r="G132" s="330"/>
      <c r="H132" s="330" t="s">
        <v>3818</v>
      </c>
      <c r="I132" s="330" t="s">
        <v>3802</v>
      </c>
      <c r="J132" s="330">
        <v>20</v>
      </c>
      <c r="K132" s="350"/>
    </row>
    <row r="133" ht="15" customHeight="1">
      <c r="B133" s="348"/>
      <c r="C133" s="306" t="s">
        <v>3805</v>
      </c>
      <c r="D133" s="306"/>
      <c r="E133" s="306"/>
      <c r="F133" s="328" t="s">
        <v>3806</v>
      </c>
      <c r="G133" s="306"/>
      <c r="H133" s="306" t="s">
        <v>3840</v>
      </c>
      <c r="I133" s="306" t="s">
        <v>3802</v>
      </c>
      <c r="J133" s="306">
        <v>50</v>
      </c>
      <c r="K133" s="350"/>
    </row>
    <row r="134" ht="15" customHeight="1">
      <c r="B134" s="348"/>
      <c r="C134" s="306" t="s">
        <v>3819</v>
      </c>
      <c r="D134" s="306"/>
      <c r="E134" s="306"/>
      <c r="F134" s="328" t="s">
        <v>3806</v>
      </c>
      <c r="G134" s="306"/>
      <c r="H134" s="306" t="s">
        <v>3840</v>
      </c>
      <c r="I134" s="306" t="s">
        <v>3802</v>
      </c>
      <c r="J134" s="306">
        <v>50</v>
      </c>
      <c r="K134" s="350"/>
    </row>
    <row r="135" ht="15" customHeight="1">
      <c r="B135" s="348"/>
      <c r="C135" s="306" t="s">
        <v>3825</v>
      </c>
      <c r="D135" s="306"/>
      <c r="E135" s="306"/>
      <c r="F135" s="328" t="s">
        <v>3806</v>
      </c>
      <c r="G135" s="306"/>
      <c r="H135" s="306" t="s">
        <v>3840</v>
      </c>
      <c r="I135" s="306" t="s">
        <v>3802</v>
      </c>
      <c r="J135" s="306">
        <v>50</v>
      </c>
      <c r="K135" s="350"/>
    </row>
    <row r="136" ht="15" customHeight="1">
      <c r="B136" s="348"/>
      <c r="C136" s="306" t="s">
        <v>3827</v>
      </c>
      <c r="D136" s="306"/>
      <c r="E136" s="306"/>
      <c r="F136" s="328" t="s">
        <v>3806</v>
      </c>
      <c r="G136" s="306"/>
      <c r="H136" s="306" t="s">
        <v>3840</v>
      </c>
      <c r="I136" s="306" t="s">
        <v>3802</v>
      </c>
      <c r="J136" s="306">
        <v>50</v>
      </c>
      <c r="K136" s="350"/>
    </row>
    <row r="137" ht="15" customHeight="1">
      <c r="B137" s="348"/>
      <c r="C137" s="306" t="s">
        <v>3828</v>
      </c>
      <c r="D137" s="306"/>
      <c r="E137" s="306"/>
      <c r="F137" s="328" t="s">
        <v>3806</v>
      </c>
      <c r="G137" s="306"/>
      <c r="H137" s="306" t="s">
        <v>3853</v>
      </c>
      <c r="I137" s="306" t="s">
        <v>3802</v>
      </c>
      <c r="J137" s="306">
        <v>255</v>
      </c>
      <c r="K137" s="350"/>
    </row>
    <row r="138" ht="15" customHeight="1">
      <c r="B138" s="348"/>
      <c r="C138" s="306" t="s">
        <v>3830</v>
      </c>
      <c r="D138" s="306"/>
      <c r="E138" s="306"/>
      <c r="F138" s="328" t="s">
        <v>3800</v>
      </c>
      <c r="G138" s="306"/>
      <c r="H138" s="306" t="s">
        <v>3854</v>
      </c>
      <c r="I138" s="306" t="s">
        <v>3832</v>
      </c>
      <c r="J138" s="306"/>
      <c r="K138" s="350"/>
    </row>
    <row r="139" ht="15" customHeight="1">
      <c r="B139" s="348"/>
      <c r="C139" s="306" t="s">
        <v>3833</v>
      </c>
      <c r="D139" s="306"/>
      <c r="E139" s="306"/>
      <c r="F139" s="328" t="s">
        <v>3800</v>
      </c>
      <c r="G139" s="306"/>
      <c r="H139" s="306" t="s">
        <v>3855</v>
      </c>
      <c r="I139" s="306" t="s">
        <v>3835</v>
      </c>
      <c r="J139" s="306"/>
      <c r="K139" s="350"/>
    </row>
    <row r="140" ht="15" customHeight="1">
      <c r="B140" s="348"/>
      <c r="C140" s="306" t="s">
        <v>3836</v>
      </c>
      <c r="D140" s="306"/>
      <c r="E140" s="306"/>
      <c r="F140" s="328" t="s">
        <v>3800</v>
      </c>
      <c r="G140" s="306"/>
      <c r="H140" s="306" t="s">
        <v>3836</v>
      </c>
      <c r="I140" s="306" t="s">
        <v>3835</v>
      </c>
      <c r="J140" s="306"/>
      <c r="K140" s="350"/>
    </row>
    <row r="141" ht="15" customHeight="1">
      <c r="B141" s="348"/>
      <c r="C141" s="306" t="s">
        <v>42</v>
      </c>
      <c r="D141" s="306"/>
      <c r="E141" s="306"/>
      <c r="F141" s="328" t="s">
        <v>3800</v>
      </c>
      <c r="G141" s="306"/>
      <c r="H141" s="306" t="s">
        <v>3856</v>
      </c>
      <c r="I141" s="306" t="s">
        <v>3835</v>
      </c>
      <c r="J141" s="306"/>
      <c r="K141" s="350"/>
    </row>
    <row r="142" ht="15" customHeight="1">
      <c r="B142" s="348"/>
      <c r="C142" s="306" t="s">
        <v>3857</v>
      </c>
      <c r="D142" s="306"/>
      <c r="E142" s="306"/>
      <c r="F142" s="328" t="s">
        <v>3800</v>
      </c>
      <c r="G142" s="306"/>
      <c r="H142" s="306" t="s">
        <v>3858</v>
      </c>
      <c r="I142" s="306" t="s">
        <v>3835</v>
      </c>
      <c r="J142" s="306"/>
      <c r="K142" s="350"/>
    </row>
    <row r="143" ht="15" customHeight="1">
      <c r="B143" s="351"/>
      <c r="C143" s="352"/>
      <c r="D143" s="352"/>
      <c r="E143" s="352"/>
      <c r="F143" s="352"/>
      <c r="G143" s="352"/>
      <c r="H143" s="352"/>
      <c r="I143" s="352"/>
      <c r="J143" s="352"/>
      <c r="K143" s="353"/>
    </row>
    <row r="144" ht="18.75" customHeight="1">
      <c r="B144" s="303"/>
      <c r="C144" s="303"/>
      <c r="D144" s="303"/>
      <c r="E144" s="303"/>
      <c r="F144" s="340"/>
      <c r="G144" s="303"/>
      <c r="H144" s="303"/>
      <c r="I144" s="303"/>
      <c r="J144" s="303"/>
      <c r="K144" s="303"/>
    </row>
    <row r="145" ht="18.75" customHeight="1"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</row>
    <row r="146" ht="7.5" customHeight="1">
      <c r="B146" s="315"/>
      <c r="C146" s="316"/>
      <c r="D146" s="316"/>
      <c r="E146" s="316"/>
      <c r="F146" s="316"/>
      <c r="G146" s="316"/>
      <c r="H146" s="316"/>
      <c r="I146" s="316"/>
      <c r="J146" s="316"/>
      <c r="K146" s="317"/>
    </row>
    <row r="147" ht="45" customHeight="1">
      <c r="B147" s="318"/>
      <c r="C147" s="319" t="s">
        <v>3859</v>
      </c>
      <c r="D147" s="319"/>
      <c r="E147" s="319"/>
      <c r="F147" s="319"/>
      <c r="G147" s="319"/>
      <c r="H147" s="319"/>
      <c r="I147" s="319"/>
      <c r="J147" s="319"/>
      <c r="K147" s="320"/>
    </row>
    <row r="148" ht="17.25" customHeight="1">
      <c r="B148" s="318"/>
      <c r="C148" s="321" t="s">
        <v>3794</v>
      </c>
      <c r="D148" s="321"/>
      <c r="E148" s="321"/>
      <c r="F148" s="321" t="s">
        <v>3795</v>
      </c>
      <c r="G148" s="322"/>
      <c r="H148" s="321" t="s">
        <v>58</v>
      </c>
      <c r="I148" s="321" t="s">
        <v>61</v>
      </c>
      <c r="J148" s="321" t="s">
        <v>3796</v>
      </c>
      <c r="K148" s="320"/>
    </row>
    <row r="149" ht="17.25" customHeight="1">
      <c r="B149" s="318"/>
      <c r="C149" s="323" t="s">
        <v>3797</v>
      </c>
      <c r="D149" s="323"/>
      <c r="E149" s="323"/>
      <c r="F149" s="324" t="s">
        <v>3798</v>
      </c>
      <c r="G149" s="325"/>
      <c r="H149" s="323"/>
      <c r="I149" s="323"/>
      <c r="J149" s="323" t="s">
        <v>3799</v>
      </c>
      <c r="K149" s="320"/>
    </row>
    <row r="150" ht="5.25" customHeight="1">
      <c r="B150" s="329"/>
      <c r="C150" s="326"/>
      <c r="D150" s="326"/>
      <c r="E150" s="326"/>
      <c r="F150" s="326"/>
      <c r="G150" s="327"/>
      <c r="H150" s="326"/>
      <c r="I150" s="326"/>
      <c r="J150" s="326"/>
      <c r="K150" s="350"/>
    </row>
    <row r="151" ht="15" customHeight="1">
      <c r="B151" s="329"/>
      <c r="C151" s="354" t="s">
        <v>3803</v>
      </c>
      <c r="D151" s="306"/>
      <c r="E151" s="306"/>
      <c r="F151" s="355" t="s">
        <v>3800</v>
      </c>
      <c r="G151" s="306"/>
      <c r="H151" s="354" t="s">
        <v>3840</v>
      </c>
      <c r="I151" s="354" t="s">
        <v>3802</v>
      </c>
      <c r="J151" s="354">
        <v>120</v>
      </c>
      <c r="K151" s="350"/>
    </row>
    <row r="152" ht="15" customHeight="1">
      <c r="B152" s="329"/>
      <c r="C152" s="354" t="s">
        <v>3849</v>
      </c>
      <c r="D152" s="306"/>
      <c r="E152" s="306"/>
      <c r="F152" s="355" t="s">
        <v>3800</v>
      </c>
      <c r="G152" s="306"/>
      <c r="H152" s="354" t="s">
        <v>3860</v>
      </c>
      <c r="I152" s="354" t="s">
        <v>3802</v>
      </c>
      <c r="J152" s="354" t="s">
        <v>3851</v>
      </c>
      <c r="K152" s="350"/>
    </row>
    <row r="153" ht="15" customHeight="1">
      <c r="B153" s="329"/>
      <c r="C153" s="354" t="s">
        <v>117</v>
      </c>
      <c r="D153" s="306"/>
      <c r="E153" s="306"/>
      <c r="F153" s="355" t="s">
        <v>3800</v>
      </c>
      <c r="G153" s="306"/>
      <c r="H153" s="354" t="s">
        <v>3861</v>
      </c>
      <c r="I153" s="354" t="s">
        <v>3802</v>
      </c>
      <c r="J153" s="354" t="s">
        <v>3851</v>
      </c>
      <c r="K153" s="350"/>
    </row>
    <row r="154" ht="15" customHeight="1">
      <c r="B154" s="329"/>
      <c r="C154" s="354" t="s">
        <v>3805</v>
      </c>
      <c r="D154" s="306"/>
      <c r="E154" s="306"/>
      <c r="F154" s="355" t="s">
        <v>3806</v>
      </c>
      <c r="G154" s="306"/>
      <c r="H154" s="354" t="s">
        <v>3840</v>
      </c>
      <c r="I154" s="354" t="s">
        <v>3802</v>
      </c>
      <c r="J154" s="354">
        <v>50</v>
      </c>
      <c r="K154" s="350"/>
    </row>
    <row r="155" ht="15" customHeight="1">
      <c r="B155" s="329"/>
      <c r="C155" s="354" t="s">
        <v>3808</v>
      </c>
      <c r="D155" s="306"/>
      <c r="E155" s="306"/>
      <c r="F155" s="355" t="s">
        <v>3800</v>
      </c>
      <c r="G155" s="306"/>
      <c r="H155" s="354" t="s">
        <v>3840</v>
      </c>
      <c r="I155" s="354" t="s">
        <v>3810</v>
      </c>
      <c r="J155" s="354"/>
      <c r="K155" s="350"/>
    </row>
    <row r="156" ht="15" customHeight="1">
      <c r="B156" s="329"/>
      <c r="C156" s="354" t="s">
        <v>3819</v>
      </c>
      <c r="D156" s="306"/>
      <c r="E156" s="306"/>
      <c r="F156" s="355" t="s">
        <v>3806</v>
      </c>
      <c r="G156" s="306"/>
      <c r="H156" s="354" t="s">
        <v>3840</v>
      </c>
      <c r="I156" s="354" t="s">
        <v>3802</v>
      </c>
      <c r="J156" s="354">
        <v>50</v>
      </c>
      <c r="K156" s="350"/>
    </row>
    <row r="157" ht="15" customHeight="1">
      <c r="B157" s="329"/>
      <c r="C157" s="354" t="s">
        <v>3827</v>
      </c>
      <c r="D157" s="306"/>
      <c r="E157" s="306"/>
      <c r="F157" s="355" t="s">
        <v>3806</v>
      </c>
      <c r="G157" s="306"/>
      <c r="H157" s="354" t="s">
        <v>3840</v>
      </c>
      <c r="I157" s="354" t="s">
        <v>3802</v>
      </c>
      <c r="J157" s="354">
        <v>50</v>
      </c>
      <c r="K157" s="350"/>
    </row>
    <row r="158" ht="15" customHeight="1">
      <c r="B158" s="329"/>
      <c r="C158" s="354" t="s">
        <v>3825</v>
      </c>
      <c r="D158" s="306"/>
      <c r="E158" s="306"/>
      <c r="F158" s="355" t="s">
        <v>3806</v>
      </c>
      <c r="G158" s="306"/>
      <c r="H158" s="354" t="s">
        <v>3840</v>
      </c>
      <c r="I158" s="354" t="s">
        <v>3802</v>
      </c>
      <c r="J158" s="354">
        <v>50</v>
      </c>
      <c r="K158" s="350"/>
    </row>
    <row r="159" ht="15" customHeight="1">
      <c r="B159" s="329"/>
      <c r="C159" s="354" t="s">
        <v>171</v>
      </c>
      <c r="D159" s="306"/>
      <c r="E159" s="306"/>
      <c r="F159" s="355" t="s">
        <v>3800</v>
      </c>
      <c r="G159" s="306"/>
      <c r="H159" s="354" t="s">
        <v>3862</v>
      </c>
      <c r="I159" s="354" t="s">
        <v>3802</v>
      </c>
      <c r="J159" s="354" t="s">
        <v>3863</v>
      </c>
      <c r="K159" s="350"/>
    </row>
    <row r="160" ht="15" customHeight="1">
      <c r="B160" s="329"/>
      <c r="C160" s="354" t="s">
        <v>3864</v>
      </c>
      <c r="D160" s="306"/>
      <c r="E160" s="306"/>
      <c r="F160" s="355" t="s">
        <v>3800</v>
      </c>
      <c r="G160" s="306"/>
      <c r="H160" s="354" t="s">
        <v>3865</v>
      </c>
      <c r="I160" s="354" t="s">
        <v>3835</v>
      </c>
      <c r="J160" s="354"/>
      <c r="K160" s="350"/>
    </row>
    <row r="161" ht="15" customHeight="1">
      <c r="B161" s="356"/>
      <c r="C161" s="338"/>
      <c r="D161" s="338"/>
      <c r="E161" s="338"/>
      <c r="F161" s="338"/>
      <c r="G161" s="338"/>
      <c r="H161" s="338"/>
      <c r="I161" s="338"/>
      <c r="J161" s="338"/>
      <c r="K161" s="357"/>
    </row>
    <row r="162" ht="18.75" customHeight="1">
      <c r="B162" s="303"/>
      <c r="C162" s="306"/>
      <c r="D162" s="306"/>
      <c r="E162" s="306"/>
      <c r="F162" s="328"/>
      <c r="G162" s="306"/>
      <c r="H162" s="306"/>
      <c r="I162" s="306"/>
      <c r="J162" s="306"/>
      <c r="K162" s="303"/>
    </row>
    <row r="163" ht="18.75" customHeight="1"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</row>
    <row r="164" ht="7.5" customHeight="1">
      <c r="B164" s="293"/>
      <c r="C164" s="294"/>
      <c r="D164" s="294"/>
      <c r="E164" s="294"/>
      <c r="F164" s="294"/>
      <c r="G164" s="294"/>
      <c r="H164" s="294"/>
      <c r="I164" s="294"/>
      <c r="J164" s="294"/>
      <c r="K164" s="295"/>
    </row>
    <row r="165" ht="45" customHeight="1">
      <c r="B165" s="296"/>
      <c r="C165" s="297" t="s">
        <v>3866</v>
      </c>
      <c r="D165" s="297"/>
      <c r="E165" s="297"/>
      <c r="F165" s="297"/>
      <c r="G165" s="297"/>
      <c r="H165" s="297"/>
      <c r="I165" s="297"/>
      <c r="J165" s="297"/>
      <c r="K165" s="298"/>
    </row>
    <row r="166" ht="17.25" customHeight="1">
      <c r="B166" s="296"/>
      <c r="C166" s="321" t="s">
        <v>3794</v>
      </c>
      <c r="D166" s="321"/>
      <c r="E166" s="321"/>
      <c r="F166" s="321" t="s">
        <v>3795</v>
      </c>
      <c r="G166" s="358"/>
      <c r="H166" s="359" t="s">
        <v>58</v>
      </c>
      <c r="I166" s="359" t="s">
        <v>61</v>
      </c>
      <c r="J166" s="321" t="s">
        <v>3796</v>
      </c>
      <c r="K166" s="298"/>
    </row>
    <row r="167" ht="17.25" customHeight="1">
      <c r="B167" s="299"/>
      <c r="C167" s="323" t="s">
        <v>3797</v>
      </c>
      <c r="D167" s="323"/>
      <c r="E167" s="323"/>
      <c r="F167" s="324" t="s">
        <v>3798</v>
      </c>
      <c r="G167" s="360"/>
      <c r="H167" s="361"/>
      <c r="I167" s="361"/>
      <c r="J167" s="323" t="s">
        <v>3799</v>
      </c>
      <c r="K167" s="301"/>
    </row>
    <row r="168" ht="5.25" customHeight="1">
      <c r="B168" s="329"/>
      <c r="C168" s="326"/>
      <c r="D168" s="326"/>
      <c r="E168" s="326"/>
      <c r="F168" s="326"/>
      <c r="G168" s="327"/>
      <c r="H168" s="326"/>
      <c r="I168" s="326"/>
      <c r="J168" s="326"/>
      <c r="K168" s="350"/>
    </row>
    <row r="169" ht="15" customHeight="1">
      <c r="B169" s="329"/>
      <c r="C169" s="306" t="s">
        <v>3803</v>
      </c>
      <c r="D169" s="306"/>
      <c r="E169" s="306"/>
      <c r="F169" s="328" t="s">
        <v>3800</v>
      </c>
      <c r="G169" s="306"/>
      <c r="H169" s="306" t="s">
        <v>3840</v>
      </c>
      <c r="I169" s="306" t="s">
        <v>3802</v>
      </c>
      <c r="J169" s="306">
        <v>120</v>
      </c>
      <c r="K169" s="350"/>
    </row>
    <row r="170" ht="15" customHeight="1">
      <c r="B170" s="329"/>
      <c r="C170" s="306" t="s">
        <v>3849</v>
      </c>
      <c r="D170" s="306"/>
      <c r="E170" s="306"/>
      <c r="F170" s="328" t="s">
        <v>3800</v>
      </c>
      <c r="G170" s="306"/>
      <c r="H170" s="306" t="s">
        <v>3850</v>
      </c>
      <c r="I170" s="306" t="s">
        <v>3802</v>
      </c>
      <c r="J170" s="306" t="s">
        <v>3851</v>
      </c>
      <c r="K170" s="350"/>
    </row>
    <row r="171" ht="15" customHeight="1">
      <c r="B171" s="329"/>
      <c r="C171" s="306" t="s">
        <v>117</v>
      </c>
      <c r="D171" s="306"/>
      <c r="E171" s="306"/>
      <c r="F171" s="328" t="s">
        <v>3800</v>
      </c>
      <c r="G171" s="306"/>
      <c r="H171" s="306" t="s">
        <v>3867</v>
      </c>
      <c r="I171" s="306" t="s">
        <v>3802</v>
      </c>
      <c r="J171" s="306" t="s">
        <v>3851</v>
      </c>
      <c r="K171" s="350"/>
    </row>
    <row r="172" ht="15" customHeight="1">
      <c r="B172" s="329"/>
      <c r="C172" s="306" t="s">
        <v>3805</v>
      </c>
      <c r="D172" s="306"/>
      <c r="E172" s="306"/>
      <c r="F172" s="328" t="s">
        <v>3806</v>
      </c>
      <c r="G172" s="306"/>
      <c r="H172" s="306" t="s">
        <v>3867</v>
      </c>
      <c r="I172" s="306" t="s">
        <v>3802</v>
      </c>
      <c r="J172" s="306">
        <v>50</v>
      </c>
      <c r="K172" s="350"/>
    </row>
    <row r="173" ht="15" customHeight="1">
      <c r="B173" s="329"/>
      <c r="C173" s="306" t="s">
        <v>3808</v>
      </c>
      <c r="D173" s="306"/>
      <c r="E173" s="306"/>
      <c r="F173" s="328" t="s">
        <v>3800</v>
      </c>
      <c r="G173" s="306"/>
      <c r="H173" s="306" t="s">
        <v>3867</v>
      </c>
      <c r="I173" s="306" t="s">
        <v>3810</v>
      </c>
      <c r="J173" s="306"/>
      <c r="K173" s="350"/>
    </row>
    <row r="174" ht="15" customHeight="1">
      <c r="B174" s="329"/>
      <c r="C174" s="306" t="s">
        <v>3819</v>
      </c>
      <c r="D174" s="306"/>
      <c r="E174" s="306"/>
      <c r="F174" s="328" t="s">
        <v>3806</v>
      </c>
      <c r="G174" s="306"/>
      <c r="H174" s="306" t="s">
        <v>3867</v>
      </c>
      <c r="I174" s="306" t="s">
        <v>3802</v>
      </c>
      <c r="J174" s="306">
        <v>50</v>
      </c>
      <c r="K174" s="350"/>
    </row>
    <row r="175" ht="15" customHeight="1">
      <c r="B175" s="329"/>
      <c r="C175" s="306" t="s">
        <v>3827</v>
      </c>
      <c r="D175" s="306"/>
      <c r="E175" s="306"/>
      <c r="F175" s="328" t="s">
        <v>3806</v>
      </c>
      <c r="G175" s="306"/>
      <c r="H175" s="306" t="s">
        <v>3867</v>
      </c>
      <c r="I175" s="306" t="s">
        <v>3802</v>
      </c>
      <c r="J175" s="306">
        <v>50</v>
      </c>
      <c r="K175" s="350"/>
    </row>
    <row r="176" ht="15" customHeight="1">
      <c r="B176" s="329"/>
      <c r="C176" s="306" t="s">
        <v>3825</v>
      </c>
      <c r="D176" s="306"/>
      <c r="E176" s="306"/>
      <c r="F176" s="328" t="s">
        <v>3806</v>
      </c>
      <c r="G176" s="306"/>
      <c r="H176" s="306" t="s">
        <v>3867</v>
      </c>
      <c r="I176" s="306" t="s">
        <v>3802</v>
      </c>
      <c r="J176" s="306">
        <v>50</v>
      </c>
      <c r="K176" s="350"/>
    </row>
    <row r="177" ht="15" customHeight="1">
      <c r="B177" s="329"/>
      <c r="C177" s="306" t="s">
        <v>180</v>
      </c>
      <c r="D177" s="306"/>
      <c r="E177" s="306"/>
      <c r="F177" s="328" t="s">
        <v>3800</v>
      </c>
      <c r="G177" s="306"/>
      <c r="H177" s="306" t="s">
        <v>3868</v>
      </c>
      <c r="I177" s="306" t="s">
        <v>3869</v>
      </c>
      <c r="J177" s="306"/>
      <c r="K177" s="350"/>
    </row>
    <row r="178" ht="15" customHeight="1">
      <c r="B178" s="329"/>
      <c r="C178" s="306" t="s">
        <v>61</v>
      </c>
      <c r="D178" s="306"/>
      <c r="E178" s="306"/>
      <c r="F178" s="328" t="s">
        <v>3800</v>
      </c>
      <c r="G178" s="306"/>
      <c r="H178" s="306" t="s">
        <v>3870</v>
      </c>
      <c r="I178" s="306" t="s">
        <v>3871</v>
      </c>
      <c r="J178" s="306">
        <v>1</v>
      </c>
      <c r="K178" s="350"/>
    </row>
    <row r="179" ht="15" customHeight="1">
      <c r="B179" s="329"/>
      <c r="C179" s="306" t="s">
        <v>57</v>
      </c>
      <c r="D179" s="306"/>
      <c r="E179" s="306"/>
      <c r="F179" s="328" t="s">
        <v>3800</v>
      </c>
      <c r="G179" s="306"/>
      <c r="H179" s="306" t="s">
        <v>3872</v>
      </c>
      <c r="I179" s="306" t="s">
        <v>3802</v>
      </c>
      <c r="J179" s="306">
        <v>20</v>
      </c>
      <c r="K179" s="350"/>
    </row>
    <row r="180" ht="15" customHeight="1">
      <c r="B180" s="329"/>
      <c r="C180" s="306" t="s">
        <v>58</v>
      </c>
      <c r="D180" s="306"/>
      <c r="E180" s="306"/>
      <c r="F180" s="328" t="s">
        <v>3800</v>
      </c>
      <c r="G180" s="306"/>
      <c r="H180" s="306" t="s">
        <v>3873</v>
      </c>
      <c r="I180" s="306" t="s">
        <v>3802</v>
      </c>
      <c r="J180" s="306">
        <v>255</v>
      </c>
      <c r="K180" s="350"/>
    </row>
    <row r="181" ht="15" customHeight="1">
      <c r="B181" s="329"/>
      <c r="C181" s="306" t="s">
        <v>181</v>
      </c>
      <c r="D181" s="306"/>
      <c r="E181" s="306"/>
      <c r="F181" s="328" t="s">
        <v>3800</v>
      </c>
      <c r="G181" s="306"/>
      <c r="H181" s="306" t="s">
        <v>3764</v>
      </c>
      <c r="I181" s="306" t="s">
        <v>3802</v>
      </c>
      <c r="J181" s="306">
        <v>10</v>
      </c>
      <c r="K181" s="350"/>
    </row>
    <row r="182" ht="15" customHeight="1">
      <c r="B182" s="329"/>
      <c r="C182" s="306" t="s">
        <v>182</v>
      </c>
      <c r="D182" s="306"/>
      <c r="E182" s="306"/>
      <c r="F182" s="328" t="s">
        <v>3800</v>
      </c>
      <c r="G182" s="306"/>
      <c r="H182" s="306" t="s">
        <v>3874</v>
      </c>
      <c r="I182" s="306" t="s">
        <v>3835</v>
      </c>
      <c r="J182" s="306"/>
      <c r="K182" s="350"/>
    </row>
    <row r="183" ht="15" customHeight="1">
      <c r="B183" s="329"/>
      <c r="C183" s="306" t="s">
        <v>3875</v>
      </c>
      <c r="D183" s="306"/>
      <c r="E183" s="306"/>
      <c r="F183" s="328" t="s">
        <v>3800</v>
      </c>
      <c r="G183" s="306"/>
      <c r="H183" s="306" t="s">
        <v>3876</v>
      </c>
      <c r="I183" s="306" t="s">
        <v>3835</v>
      </c>
      <c r="J183" s="306"/>
      <c r="K183" s="350"/>
    </row>
    <row r="184" ht="15" customHeight="1">
      <c r="B184" s="329"/>
      <c r="C184" s="306" t="s">
        <v>3864</v>
      </c>
      <c r="D184" s="306"/>
      <c r="E184" s="306"/>
      <c r="F184" s="328" t="s">
        <v>3800</v>
      </c>
      <c r="G184" s="306"/>
      <c r="H184" s="306" t="s">
        <v>3877</v>
      </c>
      <c r="I184" s="306" t="s">
        <v>3835</v>
      </c>
      <c r="J184" s="306"/>
      <c r="K184" s="350"/>
    </row>
    <row r="185" ht="15" customHeight="1">
      <c r="B185" s="329"/>
      <c r="C185" s="306" t="s">
        <v>184</v>
      </c>
      <c r="D185" s="306"/>
      <c r="E185" s="306"/>
      <c r="F185" s="328" t="s">
        <v>3806</v>
      </c>
      <c r="G185" s="306"/>
      <c r="H185" s="306" t="s">
        <v>3878</v>
      </c>
      <c r="I185" s="306" t="s">
        <v>3802</v>
      </c>
      <c r="J185" s="306">
        <v>50</v>
      </c>
      <c r="K185" s="350"/>
    </row>
    <row r="186" ht="15" customHeight="1">
      <c r="B186" s="329"/>
      <c r="C186" s="306" t="s">
        <v>3879</v>
      </c>
      <c r="D186" s="306"/>
      <c r="E186" s="306"/>
      <c r="F186" s="328" t="s">
        <v>3806</v>
      </c>
      <c r="G186" s="306"/>
      <c r="H186" s="306" t="s">
        <v>3880</v>
      </c>
      <c r="I186" s="306" t="s">
        <v>3881</v>
      </c>
      <c r="J186" s="306"/>
      <c r="K186" s="350"/>
    </row>
    <row r="187" ht="15" customHeight="1">
      <c r="B187" s="329"/>
      <c r="C187" s="306" t="s">
        <v>3882</v>
      </c>
      <c r="D187" s="306"/>
      <c r="E187" s="306"/>
      <c r="F187" s="328" t="s">
        <v>3806</v>
      </c>
      <c r="G187" s="306"/>
      <c r="H187" s="306" t="s">
        <v>3883</v>
      </c>
      <c r="I187" s="306" t="s">
        <v>3881</v>
      </c>
      <c r="J187" s="306"/>
      <c r="K187" s="350"/>
    </row>
    <row r="188" ht="15" customHeight="1">
      <c r="B188" s="329"/>
      <c r="C188" s="306" t="s">
        <v>3884</v>
      </c>
      <c r="D188" s="306"/>
      <c r="E188" s="306"/>
      <c r="F188" s="328" t="s">
        <v>3806</v>
      </c>
      <c r="G188" s="306"/>
      <c r="H188" s="306" t="s">
        <v>3885</v>
      </c>
      <c r="I188" s="306" t="s">
        <v>3881</v>
      </c>
      <c r="J188" s="306"/>
      <c r="K188" s="350"/>
    </row>
    <row r="189" ht="15" customHeight="1">
      <c r="B189" s="329"/>
      <c r="C189" s="362" t="s">
        <v>3886</v>
      </c>
      <c r="D189" s="306"/>
      <c r="E189" s="306"/>
      <c r="F189" s="328" t="s">
        <v>3806</v>
      </c>
      <c r="G189" s="306"/>
      <c r="H189" s="306" t="s">
        <v>3887</v>
      </c>
      <c r="I189" s="306" t="s">
        <v>3888</v>
      </c>
      <c r="J189" s="363" t="s">
        <v>3889</v>
      </c>
      <c r="K189" s="350"/>
    </row>
    <row r="190" ht="15" customHeight="1">
      <c r="B190" s="329"/>
      <c r="C190" s="313" t="s">
        <v>46</v>
      </c>
      <c r="D190" s="306"/>
      <c r="E190" s="306"/>
      <c r="F190" s="328" t="s">
        <v>3800</v>
      </c>
      <c r="G190" s="306"/>
      <c r="H190" s="303" t="s">
        <v>3890</v>
      </c>
      <c r="I190" s="306" t="s">
        <v>3891</v>
      </c>
      <c r="J190" s="306"/>
      <c r="K190" s="350"/>
    </row>
    <row r="191" ht="15" customHeight="1">
      <c r="B191" s="329"/>
      <c r="C191" s="313" t="s">
        <v>3892</v>
      </c>
      <c r="D191" s="306"/>
      <c r="E191" s="306"/>
      <c r="F191" s="328" t="s">
        <v>3800</v>
      </c>
      <c r="G191" s="306"/>
      <c r="H191" s="306" t="s">
        <v>3893</v>
      </c>
      <c r="I191" s="306" t="s">
        <v>3835</v>
      </c>
      <c r="J191" s="306"/>
      <c r="K191" s="350"/>
    </row>
    <row r="192" ht="15" customHeight="1">
      <c r="B192" s="329"/>
      <c r="C192" s="313" t="s">
        <v>3894</v>
      </c>
      <c r="D192" s="306"/>
      <c r="E192" s="306"/>
      <c r="F192" s="328" t="s">
        <v>3800</v>
      </c>
      <c r="G192" s="306"/>
      <c r="H192" s="306" t="s">
        <v>3895</v>
      </c>
      <c r="I192" s="306" t="s">
        <v>3835</v>
      </c>
      <c r="J192" s="306"/>
      <c r="K192" s="350"/>
    </row>
    <row r="193" ht="15" customHeight="1">
      <c r="B193" s="329"/>
      <c r="C193" s="313" t="s">
        <v>3896</v>
      </c>
      <c r="D193" s="306"/>
      <c r="E193" s="306"/>
      <c r="F193" s="328" t="s">
        <v>3806</v>
      </c>
      <c r="G193" s="306"/>
      <c r="H193" s="306" t="s">
        <v>3897</v>
      </c>
      <c r="I193" s="306" t="s">
        <v>3835</v>
      </c>
      <c r="J193" s="306"/>
      <c r="K193" s="350"/>
    </row>
    <row r="194" ht="15" customHeight="1">
      <c r="B194" s="356"/>
      <c r="C194" s="364"/>
      <c r="D194" s="338"/>
      <c r="E194" s="338"/>
      <c r="F194" s="338"/>
      <c r="G194" s="338"/>
      <c r="H194" s="338"/>
      <c r="I194" s="338"/>
      <c r="J194" s="338"/>
      <c r="K194" s="357"/>
    </row>
    <row r="195" ht="18.75" customHeight="1">
      <c r="B195" s="303"/>
      <c r="C195" s="306"/>
      <c r="D195" s="306"/>
      <c r="E195" s="306"/>
      <c r="F195" s="328"/>
      <c r="G195" s="306"/>
      <c r="H195" s="306"/>
      <c r="I195" s="306"/>
      <c r="J195" s="306"/>
      <c r="K195" s="303"/>
    </row>
    <row r="196" ht="18.75" customHeight="1">
      <c r="B196" s="303"/>
      <c r="C196" s="306"/>
      <c r="D196" s="306"/>
      <c r="E196" s="306"/>
      <c r="F196" s="328"/>
      <c r="G196" s="306"/>
      <c r="H196" s="306"/>
      <c r="I196" s="306"/>
      <c r="J196" s="306"/>
      <c r="K196" s="303"/>
    </row>
    <row r="197" ht="18.75" customHeight="1"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</row>
    <row r="198" ht="13.5">
      <c r="B198" s="293"/>
      <c r="C198" s="294"/>
      <c r="D198" s="294"/>
      <c r="E198" s="294"/>
      <c r="F198" s="294"/>
      <c r="G198" s="294"/>
      <c r="H198" s="294"/>
      <c r="I198" s="294"/>
      <c r="J198" s="294"/>
      <c r="K198" s="295"/>
    </row>
    <row r="199" ht="21">
      <c r="B199" s="296"/>
      <c r="C199" s="297" t="s">
        <v>3898</v>
      </c>
      <c r="D199" s="297"/>
      <c r="E199" s="297"/>
      <c r="F199" s="297"/>
      <c r="G199" s="297"/>
      <c r="H199" s="297"/>
      <c r="I199" s="297"/>
      <c r="J199" s="297"/>
      <c r="K199" s="298"/>
    </row>
    <row r="200" ht="25.5" customHeight="1">
      <c r="B200" s="296"/>
      <c r="C200" s="365" t="s">
        <v>3899</v>
      </c>
      <c r="D200" s="365"/>
      <c r="E200" s="365"/>
      <c r="F200" s="365" t="s">
        <v>3900</v>
      </c>
      <c r="G200" s="366"/>
      <c r="H200" s="365" t="s">
        <v>3901</v>
      </c>
      <c r="I200" s="365"/>
      <c r="J200" s="365"/>
      <c r="K200" s="298"/>
    </row>
    <row r="201" ht="5.25" customHeight="1">
      <c r="B201" s="329"/>
      <c r="C201" s="326"/>
      <c r="D201" s="326"/>
      <c r="E201" s="326"/>
      <c r="F201" s="326"/>
      <c r="G201" s="306"/>
      <c r="H201" s="326"/>
      <c r="I201" s="326"/>
      <c r="J201" s="326"/>
      <c r="K201" s="350"/>
    </row>
    <row r="202" ht="15" customHeight="1">
      <c r="B202" s="329"/>
      <c r="C202" s="306" t="s">
        <v>3891</v>
      </c>
      <c r="D202" s="306"/>
      <c r="E202" s="306"/>
      <c r="F202" s="328" t="s">
        <v>47</v>
      </c>
      <c r="G202" s="306"/>
      <c r="H202" s="306" t="s">
        <v>3902</v>
      </c>
      <c r="I202" s="306"/>
      <c r="J202" s="306"/>
      <c r="K202" s="350"/>
    </row>
    <row r="203" ht="15" customHeight="1">
      <c r="B203" s="329"/>
      <c r="C203" s="335"/>
      <c r="D203" s="306"/>
      <c r="E203" s="306"/>
      <c r="F203" s="328" t="s">
        <v>48</v>
      </c>
      <c r="G203" s="306"/>
      <c r="H203" s="306" t="s">
        <v>3903</v>
      </c>
      <c r="I203" s="306"/>
      <c r="J203" s="306"/>
      <c r="K203" s="350"/>
    </row>
    <row r="204" ht="15" customHeight="1">
      <c r="B204" s="329"/>
      <c r="C204" s="335"/>
      <c r="D204" s="306"/>
      <c r="E204" s="306"/>
      <c r="F204" s="328" t="s">
        <v>51</v>
      </c>
      <c r="G204" s="306"/>
      <c r="H204" s="306" t="s">
        <v>3904</v>
      </c>
      <c r="I204" s="306"/>
      <c r="J204" s="306"/>
      <c r="K204" s="350"/>
    </row>
    <row r="205" ht="15" customHeight="1">
      <c r="B205" s="329"/>
      <c r="C205" s="306"/>
      <c r="D205" s="306"/>
      <c r="E205" s="306"/>
      <c r="F205" s="328" t="s">
        <v>49</v>
      </c>
      <c r="G205" s="306"/>
      <c r="H205" s="306" t="s">
        <v>3905</v>
      </c>
      <c r="I205" s="306"/>
      <c r="J205" s="306"/>
      <c r="K205" s="350"/>
    </row>
    <row r="206" ht="15" customHeight="1">
      <c r="B206" s="329"/>
      <c r="C206" s="306"/>
      <c r="D206" s="306"/>
      <c r="E206" s="306"/>
      <c r="F206" s="328" t="s">
        <v>50</v>
      </c>
      <c r="G206" s="306"/>
      <c r="H206" s="306" t="s">
        <v>3906</v>
      </c>
      <c r="I206" s="306"/>
      <c r="J206" s="306"/>
      <c r="K206" s="350"/>
    </row>
    <row r="207" ht="15" customHeight="1">
      <c r="B207" s="329"/>
      <c r="C207" s="306"/>
      <c r="D207" s="306"/>
      <c r="E207" s="306"/>
      <c r="F207" s="328"/>
      <c r="G207" s="306"/>
      <c r="H207" s="306"/>
      <c r="I207" s="306"/>
      <c r="J207" s="306"/>
      <c r="K207" s="350"/>
    </row>
    <row r="208" ht="15" customHeight="1">
      <c r="B208" s="329"/>
      <c r="C208" s="306" t="s">
        <v>3847</v>
      </c>
      <c r="D208" s="306"/>
      <c r="E208" s="306"/>
      <c r="F208" s="328" t="s">
        <v>89</v>
      </c>
      <c r="G208" s="306"/>
      <c r="H208" s="306" t="s">
        <v>3907</v>
      </c>
      <c r="I208" s="306"/>
      <c r="J208" s="306"/>
      <c r="K208" s="350"/>
    </row>
    <row r="209" ht="15" customHeight="1">
      <c r="B209" s="329"/>
      <c r="C209" s="335"/>
      <c r="D209" s="306"/>
      <c r="E209" s="306"/>
      <c r="F209" s="328" t="s">
        <v>3747</v>
      </c>
      <c r="G209" s="306"/>
      <c r="H209" s="306" t="s">
        <v>3748</v>
      </c>
      <c r="I209" s="306"/>
      <c r="J209" s="306"/>
      <c r="K209" s="350"/>
    </row>
    <row r="210" ht="15" customHeight="1">
      <c r="B210" s="329"/>
      <c r="C210" s="306"/>
      <c r="D210" s="306"/>
      <c r="E210" s="306"/>
      <c r="F210" s="328" t="s">
        <v>3745</v>
      </c>
      <c r="G210" s="306"/>
      <c r="H210" s="306" t="s">
        <v>3908</v>
      </c>
      <c r="I210" s="306"/>
      <c r="J210" s="306"/>
      <c r="K210" s="350"/>
    </row>
    <row r="211" ht="15" customHeight="1">
      <c r="B211" s="367"/>
      <c r="C211" s="335"/>
      <c r="D211" s="335"/>
      <c r="E211" s="335"/>
      <c r="F211" s="328" t="s">
        <v>83</v>
      </c>
      <c r="G211" s="313"/>
      <c r="H211" s="354" t="s">
        <v>82</v>
      </c>
      <c r="I211" s="354"/>
      <c r="J211" s="354"/>
      <c r="K211" s="368"/>
    </row>
    <row r="212" ht="15" customHeight="1">
      <c r="B212" s="367"/>
      <c r="C212" s="335"/>
      <c r="D212" s="335"/>
      <c r="E212" s="335"/>
      <c r="F212" s="328" t="s">
        <v>2845</v>
      </c>
      <c r="G212" s="313"/>
      <c r="H212" s="354" t="s">
        <v>126</v>
      </c>
      <c r="I212" s="354"/>
      <c r="J212" s="354"/>
      <c r="K212" s="368"/>
    </row>
    <row r="213" ht="15" customHeight="1">
      <c r="B213" s="367"/>
      <c r="C213" s="335"/>
      <c r="D213" s="335"/>
      <c r="E213" s="335"/>
      <c r="F213" s="369"/>
      <c r="G213" s="313"/>
      <c r="H213" s="370"/>
      <c r="I213" s="370"/>
      <c r="J213" s="370"/>
      <c r="K213" s="368"/>
    </row>
    <row r="214" ht="15" customHeight="1">
      <c r="B214" s="367"/>
      <c r="C214" s="306" t="s">
        <v>3871</v>
      </c>
      <c r="D214" s="335"/>
      <c r="E214" s="335"/>
      <c r="F214" s="328">
        <v>1</v>
      </c>
      <c r="G214" s="313"/>
      <c r="H214" s="354" t="s">
        <v>3909</v>
      </c>
      <c r="I214" s="354"/>
      <c r="J214" s="354"/>
      <c r="K214" s="368"/>
    </row>
    <row r="215" ht="15" customHeight="1">
      <c r="B215" s="367"/>
      <c r="C215" s="335"/>
      <c r="D215" s="335"/>
      <c r="E215" s="335"/>
      <c r="F215" s="328">
        <v>2</v>
      </c>
      <c r="G215" s="313"/>
      <c r="H215" s="354" t="s">
        <v>3910</v>
      </c>
      <c r="I215" s="354"/>
      <c r="J215" s="354"/>
      <c r="K215" s="368"/>
    </row>
    <row r="216" ht="15" customHeight="1">
      <c r="B216" s="367"/>
      <c r="C216" s="335"/>
      <c r="D216" s="335"/>
      <c r="E216" s="335"/>
      <c r="F216" s="328">
        <v>3</v>
      </c>
      <c r="G216" s="313"/>
      <c r="H216" s="354" t="s">
        <v>3911</v>
      </c>
      <c r="I216" s="354"/>
      <c r="J216" s="354"/>
      <c r="K216" s="368"/>
    </row>
    <row r="217" ht="15" customHeight="1">
      <c r="B217" s="367"/>
      <c r="C217" s="335"/>
      <c r="D217" s="335"/>
      <c r="E217" s="335"/>
      <c r="F217" s="328">
        <v>4</v>
      </c>
      <c r="G217" s="313"/>
      <c r="H217" s="354" t="s">
        <v>3912</v>
      </c>
      <c r="I217" s="354"/>
      <c r="J217" s="354"/>
      <c r="K217" s="368"/>
    </row>
    <row r="218" ht="12.75" customHeight="1">
      <c r="B218" s="371"/>
      <c r="C218" s="372"/>
      <c r="D218" s="372"/>
      <c r="E218" s="372"/>
      <c r="F218" s="372"/>
      <c r="G218" s="372"/>
      <c r="H218" s="372"/>
      <c r="I218" s="372"/>
      <c r="J218" s="372"/>
      <c r="K218" s="373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ageMargins left="0.5902778" right="0.5902778" top="0.5902778" bottom="0.5902778" header="0" footer="0"/>
  <pageSetup r:id="rId1" paperSize="9" orientation="portrait" scale="77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90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272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ROUND(J83,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ROUND((SUM(BE83:BE175)),  2)</f>
        <v>0</v>
      </c>
      <c r="I33" s="157">
        <v>0.20999999999999999</v>
      </c>
      <c r="J33" s="156">
        <f>ROUND(((SUM(BE83:BE175))*I33),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ROUND((SUM(BF83:BF175)),  2)</f>
        <v>0</v>
      </c>
      <c r="I34" s="157">
        <v>0.14999999999999999</v>
      </c>
      <c r="J34" s="156">
        <f>ROUND(((SUM(BF83:BF175))*I34),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ROUND((SUM(BG83:BG175)),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ROUND((SUM(BH83:BH175)),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ROUND((SUM(BI83:BI175)),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001 - Příprava území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J83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J85</f>
        <v>0</v>
      </c>
      <c r="K61" s="122"/>
      <c r="L61" s="190"/>
    </row>
    <row r="62" s="9" customFormat="1" ht="19.92" customHeight="1">
      <c r="B62" s="185"/>
      <c r="C62" s="122"/>
      <c r="D62" s="186" t="s">
        <v>275</v>
      </c>
      <c r="E62" s="187"/>
      <c r="F62" s="187"/>
      <c r="G62" s="187"/>
      <c r="H62" s="187"/>
      <c r="I62" s="188"/>
      <c r="J62" s="189">
        <f>J124</f>
        <v>0</v>
      </c>
      <c r="K62" s="122"/>
      <c r="L62" s="190"/>
    </row>
    <row r="63" s="9" customFormat="1" ht="19.92" customHeight="1">
      <c r="B63" s="185"/>
      <c r="C63" s="122"/>
      <c r="D63" s="186" t="s">
        <v>276</v>
      </c>
      <c r="E63" s="187"/>
      <c r="F63" s="187"/>
      <c r="G63" s="187"/>
      <c r="H63" s="187"/>
      <c r="I63" s="188"/>
      <c r="J63" s="189">
        <f>J147</f>
        <v>0</v>
      </c>
      <c r="K63" s="122"/>
      <c r="L63" s="190"/>
    </row>
    <row r="64" s="1" customFormat="1" ht="21.84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6.96" customHeight="1">
      <c r="B65" s="58"/>
      <c r="C65" s="59"/>
      <c r="D65" s="59"/>
      <c r="E65" s="59"/>
      <c r="F65" s="59"/>
      <c r="G65" s="59"/>
      <c r="H65" s="59"/>
      <c r="I65" s="168"/>
      <c r="J65" s="59"/>
      <c r="K65" s="59"/>
      <c r="L65" s="44"/>
    </row>
    <row r="69" s="1" customFormat="1" ht="6.96" customHeight="1">
      <c r="B69" s="60"/>
      <c r="C69" s="61"/>
      <c r="D69" s="61"/>
      <c r="E69" s="61"/>
      <c r="F69" s="61"/>
      <c r="G69" s="61"/>
      <c r="H69" s="61"/>
      <c r="I69" s="171"/>
      <c r="J69" s="61"/>
      <c r="K69" s="61"/>
      <c r="L69" s="44"/>
    </row>
    <row r="70" s="1" customFormat="1" ht="24.96" customHeight="1">
      <c r="B70" s="39"/>
      <c r="C70" s="24" t="s">
        <v>179</v>
      </c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6.96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12" customHeight="1">
      <c r="B72" s="39"/>
      <c r="C72" s="33" t="s">
        <v>16</v>
      </c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16.5" customHeight="1">
      <c r="B73" s="39"/>
      <c r="C73" s="40"/>
      <c r="D73" s="40"/>
      <c r="E73" s="172" t="str">
        <f>E7</f>
        <v>Malešická, 1. a 2. etapa, 2. etapa Za Vackovem - Habrová</v>
      </c>
      <c r="F73" s="33"/>
      <c r="G73" s="33"/>
      <c r="H73" s="33"/>
      <c r="I73" s="144"/>
      <c r="J73" s="40"/>
      <c r="K73" s="40"/>
      <c r="L73" s="44"/>
    </row>
    <row r="74" s="1" customFormat="1" ht="12" customHeight="1">
      <c r="B74" s="39"/>
      <c r="C74" s="33" t="s">
        <v>168</v>
      </c>
      <c r="D74" s="40"/>
      <c r="E74" s="40"/>
      <c r="F74" s="40"/>
      <c r="G74" s="40"/>
      <c r="H74" s="40"/>
      <c r="I74" s="144"/>
      <c r="J74" s="40"/>
      <c r="K74" s="40"/>
      <c r="L74" s="44"/>
    </row>
    <row r="75" s="1" customFormat="1" ht="16.5" customHeight="1">
      <c r="B75" s="39"/>
      <c r="C75" s="40"/>
      <c r="D75" s="40"/>
      <c r="E75" s="65" t="str">
        <f>E9</f>
        <v>SO 001 - Příprava území</v>
      </c>
      <c r="F75" s="40"/>
      <c r="G75" s="40"/>
      <c r="H75" s="40"/>
      <c r="I75" s="144"/>
      <c r="J75" s="40"/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2" customHeight="1">
      <c r="B77" s="39"/>
      <c r="C77" s="33" t="s">
        <v>21</v>
      </c>
      <c r="D77" s="40"/>
      <c r="E77" s="40"/>
      <c r="F77" s="28" t="str">
        <f>F12</f>
        <v>Praha 3</v>
      </c>
      <c r="G77" s="40"/>
      <c r="H77" s="40"/>
      <c r="I77" s="146" t="s">
        <v>23</v>
      </c>
      <c r="J77" s="68" t="str">
        <f>IF(J12="","",J12)</f>
        <v>25. 10. 2018</v>
      </c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3.65" customHeight="1">
      <c r="B79" s="39"/>
      <c r="C79" s="33" t="s">
        <v>25</v>
      </c>
      <c r="D79" s="40"/>
      <c r="E79" s="40"/>
      <c r="F79" s="28" t="str">
        <f>E15</f>
        <v>Technická správa komunikací hl. m. Prahy</v>
      </c>
      <c r="G79" s="40"/>
      <c r="H79" s="40"/>
      <c r="I79" s="146" t="s">
        <v>33</v>
      </c>
      <c r="J79" s="37" t="str">
        <f>E21</f>
        <v>NOVÁK &amp; PARTNER, s.r.o.</v>
      </c>
      <c r="K79" s="40"/>
      <c r="L79" s="44"/>
    </row>
    <row r="80" s="1" customFormat="1" ht="13.65" customHeight="1">
      <c r="B80" s="39"/>
      <c r="C80" s="33" t="s">
        <v>31</v>
      </c>
      <c r="D80" s="40"/>
      <c r="E80" s="40"/>
      <c r="F80" s="28" t="str">
        <f>IF(E18="","",E18)</f>
        <v>Vyplň údaj</v>
      </c>
      <c r="G80" s="40"/>
      <c r="H80" s="40"/>
      <c r="I80" s="146" t="s">
        <v>38</v>
      </c>
      <c r="J80" s="37" t="str">
        <f>E24</f>
        <v xml:space="preserve"> </v>
      </c>
      <c r="K80" s="40"/>
      <c r="L80" s="44"/>
    </row>
    <row r="81" s="1" customFormat="1" ht="10.32" customHeight="1">
      <c r="B81" s="39"/>
      <c r="C81" s="40"/>
      <c r="D81" s="40"/>
      <c r="E81" s="40"/>
      <c r="F81" s="40"/>
      <c r="G81" s="40"/>
      <c r="H81" s="40"/>
      <c r="I81" s="144"/>
      <c r="J81" s="40"/>
      <c r="K81" s="40"/>
      <c r="L81" s="44"/>
    </row>
    <row r="82" s="10" customFormat="1" ht="29.28" customHeight="1">
      <c r="B82" s="191"/>
      <c r="C82" s="192" t="s">
        <v>180</v>
      </c>
      <c r="D82" s="193" t="s">
        <v>61</v>
      </c>
      <c r="E82" s="193" t="s">
        <v>57</v>
      </c>
      <c r="F82" s="193" t="s">
        <v>58</v>
      </c>
      <c r="G82" s="193" t="s">
        <v>181</v>
      </c>
      <c r="H82" s="193" t="s">
        <v>182</v>
      </c>
      <c r="I82" s="194" t="s">
        <v>183</v>
      </c>
      <c r="J82" s="193" t="s">
        <v>172</v>
      </c>
      <c r="K82" s="195" t="s">
        <v>184</v>
      </c>
      <c r="L82" s="196"/>
      <c r="M82" s="88" t="s">
        <v>19</v>
      </c>
      <c r="N82" s="89" t="s">
        <v>46</v>
      </c>
      <c r="O82" s="89" t="s">
        <v>185</v>
      </c>
      <c r="P82" s="89" t="s">
        <v>186</v>
      </c>
      <c r="Q82" s="89" t="s">
        <v>187</v>
      </c>
      <c r="R82" s="89" t="s">
        <v>188</v>
      </c>
      <c r="S82" s="89" t="s">
        <v>189</v>
      </c>
      <c r="T82" s="90" t="s">
        <v>190</v>
      </c>
    </row>
    <row r="83" s="1" customFormat="1" ht="22.8" customHeight="1">
      <c r="B83" s="39"/>
      <c r="C83" s="95" t="s">
        <v>191</v>
      </c>
      <c r="D83" s="40"/>
      <c r="E83" s="40"/>
      <c r="F83" s="40"/>
      <c r="G83" s="40"/>
      <c r="H83" s="40"/>
      <c r="I83" s="144"/>
      <c r="J83" s="197">
        <f>BK83</f>
        <v>0</v>
      </c>
      <c r="K83" s="40"/>
      <c r="L83" s="44"/>
      <c r="M83" s="91"/>
      <c r="N83" s="92"/>
      <c r="O83" s="92"/>
      <c r="P83" s="198">
        <f>P84</f>
        <v>0</v>
      </c>
      <c r="Q83" s="92"/>
      <c r="R83" s="198">
        <f>R84</f>
        <v>0.00025000000000000001</v>
      </c>
      <c r="S83" s="92"/>
      <c r="T83" s="199">
        <f>T84</f>
        <v>36.268999999999998</v>
      </c>
      <c r="AT83" s="18" t="s">
        <v>75</v>
      </c>
      <c r="AU83" s="18" t="s">
        <v>173</v>
      </c>
      <c r="BK83" s="200">
        <f>BK84</f>
        <v>0</v>
      </c>
    </row>
    <row r="84" s="11" customFormat="1" ht="25.92" customHeight="1">
      <c r="B84" s="201"/>
      <c r="C84" s="202"/>
      <c r="D84" s="203" t="s">
        <v>75</v>
      </c>
      <c r="E84" s="204" t="s">
        <v>277</v>
      </c>
      <c r="F84" s="204" t="s">
        <v>278</v>
      </c>
      <c r="G84" s="202"/>
      <c r="H84" s="202"/>
      <c r="I84" s="205"/>
      <c r="J84" s="206">
        <f>BK84</f>
        <v>0</v>
      </c>
      <c r="K84" s="202"/>
      <c r="L84" s="207"/>
      <c r="M84" s="208"/>
      <c r="N84" s="209"/>
      <c r="O84" s="209"/>
      <c r="P84" s="210">
        <f>P85+P124+P147</f>
        <v>0</v>
      </c>
      <c r="Q84" s="209"/>
      <c r="R84" s="210">
        <f>R85+R124+R147</f>
        <v>0.00025000000000000001</v>
      </c>
      <c r="S84" s="209"/>
      <c r="T84" s="211">
        <f>T85+T124+T147</f>
        <v>36.268999999999998</v>
      </c>
      <c r="AR84" s="212" t="s">
        <v>84</v>
      </c>
      <c r="AT84" s="213" t="s">
        <v>75</v>
      </c>
      <c r="AU84" s="213" t="s">
        <v>76</v>
      </c>
      <c r="AY84" s="212" t="s">
        <v>195</v>
      </c>
      <c r="BK84" s="214">
        <f>BK85+BK124+BK147</f>
        <v>0</v>
      </c>
    </row>
    <row r="85" s="11" customFormat="1" ht="22.8" customHeight="1">
      <c r="B85" s="201"/>
      <c r="C85" s="202"/>
      <c r="D85" s="203" t="s">
        <v>75</v>
      </c>
      <c r="E85" s="215" t="s">
        <v>84</v>
      </c>
      <c r="F85" s="215" t="s">
        <v>279</v>
      </c>
      <c r="G85" s="202"/>
      <c r="H85" s="202"/>
      <c r="I85" s="205"/>
      <c r="J85" s="216">
        <f>BK85</f>
        <v>0</v>
      </c>
      <c r="K85" s="202"/>
      <c r="L85" s="207"/>
      <c r="M85" s="208"/>
      <c r="N85" s="209"/>
      <c r="O85" s="209"/>
      <c r="P85" s="210">
        <f>SUM(P86:P123)</f>
        <v>0</v>
      </c>
      <c r="Q85" s="209"/>
      <c r="R85" s="210">
        <f>SUM(R86:R123)</f>
        <v>0.00025000000000000001</v>
      </c>
      <c r="S85" s="209"/>
      <c r="T85" s="211">
        <f>SUM(T86:T123)</f>
        <v>25.009999999999998</v>
      </c>
      <c r="AR85" s="212" t="s">
        <v>84</v>
      </c>
      <c r="AT85" s="213" t="s">
        <v>75</v>
      </c>
      <c r="AU85" s="213" t="s">
        <v>84</v>
      </c>
      <c r="AY85" s="212" t="s">
        <v>195</v>
      </c>
      <c r="BK85" s="214">
        <f>SUM(BK86:BK123)</f>
        <v>0</v>
      </c>
    </row>
    <row r="86" s="1" customFormat="1" ht="16.5" customHeight="1">
      <c r="B86" s="39"/>
      <c r="C86" s="217" t="s">
        <v>84</v>
      </c>
      <c r="D86" s="217" t="s">
        <v>198</v>
      </c>
      <c r="E86" s="218" t="s">
        <v>280</v>
      </c>
      <c r="F86" s="219" t="s">
        <v>281</v>
      </c>
      <c r="G86" s="220" t="s">
        <v>282</v>
      </c>
      <c r="H86" s="221">
        <v>90</v>
      </c>
      <c r="I86" s="222"/>
      <c r="J86" s="223">
        <f>ROUND(I86*H86,2)</f>
        <v>0</v>
      </c>
      <c r="K86" s="219" t="s">
        <v>208</v>
      </c>
      <c r="L86" s="44"/>
      <c r="M86" s="224" t="s">
        <v>19</v>
      </c>
      <c r="N86" s="225" t="s">
        <v>47</v>
      </c>
      <c r="O86" s="80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AR86" s="18" t="s">
        <v>213</v>
      </c>
      <c r="AT86" s="18" t="s">
        <v>198</v>
      </c>
      <c r="AU86" s="18" t="s">
        <v>86</v>
      </c>
      <c r="AY86" s="18" t="s">
        <v>195</v>
      </c>
      <c r="BE86" s="228">
        <f>IF(N86="základní",J86,0)</f>
        <v>0</v>
      </c>
      <c r="BF86" s="228">
        <f>IF(N86="snížená",J86,0)</f>
        <v>0</v>
      </c>
      <c r="BG86" s="228">
        <f>IF(N86="zákl. přenesená",J86,0)</f>
        <v>0</v>
      </c>
      <c r="BH86" s="228">
        <f>IF(N86="sníž. přenesená",J86,0)</f>
        <v>0</v>
      </c>
      <c r="BI86" s="228">
        <f>IF(N86="nulová",J86,0)</f>
        <v>0</v>
      </c>
      <c r="BJ86" s="18" t="s">
        <v>84</v>
      </c>
      <c r="BK86" s="228">
        <f>ROUND(I86*H86,2)</f>
        <v>0</v>
      </c>
      <c r="BL86" s="18" t="s">
        <v>213</v>
      </c>
      <c r="BM86" s="18" t="s">
        <v>283</v>
      </c>
    </row>
    <row r="87" s="1" customFormat="1">
      <c r="B87" s="39"/>
      <c r="C87" s="40"/>
      <c r="D87" s="229" t="s">
        <v>204</v>
      </c>
      <c r="E87" s="40"/>
      <c r="F87" s="230" t="s">
        <v>284</v>
      </c>
      <c r="G87" s="40"/>
      <c r="H87" s="40"/>
      <c r="I87" s="144"/>
      <c r="J87" s="40"/>
      <c r="K87" s="40"/>
      <c r="L87" s="44"/>
      <c r="M87" s="231"/>
      <c r="N87" s="80"/>
      <c r="O87" s="80"/>
      <c r="P87" s="80"/>
      <c r="Q87" s="80"/>
      <c r="R87" s="80"/>
      <c r="S87" s="80"/>
      <c r="T87" s="81"/>
      <c r="AT87" s="18" t="s">
        <v>204</v>
      </c>
      <c r="AU87" s="18" t="s">
        <v>86</v>
      </c>
    </row>
    <row r="88" s="12" customFormat="1">
      <c r="B88" s="235"/>
      <c r="C88" s="236"/>
      <c r="D88" s="229" t="s">
        <v>285</v>
      </c>
      <c r="E88" s="237" t="s">
        <v>19</v>
      </c>
      <c r="F88" s="238" t="s">
        <v>286</v>
      </c>
      <c r="G88" s="236"/>
      <c r="H88" s="239">
        <v>90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AT88" s="245" t="s">
        <v>285</v>
      </c>
      <c r="AU88" s="245" t="s">
        <v>86</v>
      </c>
      <c r="AV88" s="12" t="s">
        <v>86</v>
      </c>
      <c r="AW88" s="12" t="s">
        <v>37</v>
      </c>
      <c r="AX88" s="12" t="s">
        <v>84</v>
      </c>
      <c r="AY88" s="245" t="s">
        <v>195</v>
      </c>
    </row>
    <row r="89" s="1" customFormat="1" ht="16.5" customHeight="1">
      <c r="B89" s="39"/>
      <c r="C89" s="217" t="s">
        <v>86</v>
      </c>
      <c r="D89" s="217" t="s">
        <v>198</v>
      </c>
      <c r="E89" s="218" t="s">
        <v>287</v>
      </c>
      <c r="F89" s="219" t="s">
        <v>288</v>
      </c>
      <c r="G89" s="220" t="s">
        <v>289</v>
      </c>
      <c r="H89" s="221">
        <v>5.2999999999999998</v>
      </c>
      <c r="I89" s="222"/>
      <c r="J89" s="223">
        <f>ROUND(I89*H89,2)</f>
        <v>0</v>
      </c>
      <c r="K89" s="219" t="s">
        <v>19</v>
      </c>
      <c r="L89" s="44"/>
      <c r="M89" s="224" t="s">
        <v>19</v>
      </c>
      <c r="N89" s="225" t="s">
        <v>47</v>
      </c>
      <c r="O89" s="80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AR89" s="18" t="s">
        <v>213</v>
      </c>
      <c r="AT89" s="18" t="s">
        <v>198</v>
      </c>
      <c r="AU89" s="18" t="s">
        <v>86</v>
      </c>
      <c r="AY89" s="18" t="s">
        <v>195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8" t="s">
        <v>84</v>
      </c>
      <c r="BK89" s="228">
        <f>ROUND(I89*H89,2)</f>
        <v>0</v>
      </c>
      <c r="BL89" s="18" t="s">
        <v>213</v>
      </c>
      <c r="BM89" s="18" t="s">
        <v>290</v>
      </c>
    </row>
    <row r="90" s="1" customFormat="1">
      <c r="B90" s="39"/>
      <c r="C90" s="40"/>
      <c r="D90" s="229" t="s">
        <v>204</v>
      </c>
      <c r="E90" s="40"/>
      <c r="F90" s="230" t="s">
        <v>291</v>
      </c>
      <c r="G90" s="40"/>
      <c r="H90" s="40"/>
      <c r="I90" s="144"/>
      <c r="J90" s="40"/>
      <c r="K90" s="40"/>
      <c r="L90" s="44"/>
      <c r="M90" s="231"/>
      <c r="N90" s="80"/>
      <c r="O90" s="80"/>
      <c r="P90" s="80"/>
      <c r="Q90" s="80"/>
      <c r="R90" s="80"/>
      <c r="S90" s="80"/>
      <c r="T90" s="81"/>
      <c r="AT90" s="18" t="s">
        <v>204</v>
      </c>
      <c r="AU90" s="18" t="s">
        <v>86</v>
      </c>
    </row>
    <row r="91" s="12" customFormat="1">
      <c r="B91" s="235"/>
      <c r="C91" s="236"/>
      <c r="D91" s="229" t="s">
        <v>285</v>
      </c>
      <c r="E91" s="237" t="s">
        <v>19</v>
      </c>
      <c r="F91" s="238" t="s">
        <v>292</v>
      </c>
      <c r="G91" s="236"/>
      <c r="H91" s="239">
        <v>1.8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AT91" s="245" t="s">
        <v>285</v>
      </c>
      <c r="AU91" s="245" t="s">
        <v>86</v>
      </c>
      <c r="AV91" s="12" t="s">
        <v>86</v>
      </c>
      <c r="AW91" s="12" t="s">
        <v>37</v>
      </c>
      <c r="AX91" s="12" t="s">
        <v>76</v>
      </c>
      <c r="AY91" s="245" t="s">
        <v>195</v>
      </c>
    </row>
    <row r="92" s="12" customFormat="1">
      <c r="B92" s="235"/>
      <c r="C92" s="236"/>
      <c r="D92" s="229" t="s">
        <v>285</v>
      </c>
      <c r="E92" s="237" t="s">
        <v>19</v>
      </c>
      <c r="F92" s="238" t="s">
        <v>293</v>
      </c>
      <c r="G92" s="236"/>
      <c r="H92" s="239">
        <v>3.5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AT92" s="245" t="s">
        <v>285</v>
      </c>
      <c r="AU92" s="245" t="s">
        <v>86</v>
      </c>
      <c r="AV92" s="12" t="s">
        <v>86</v>
      </c>
      <c r="AW92" s="12" t="s">
        <v>37</v>
      </c>
      <c r="AX92" s="12" t="s">
        <v>76</v>
      </c>
      <c r="AY92" s="245" t="s">
        <v>195</v>
      </c>
    </row>
    <row r="93" s="13" customFormat="1">
      <c r="B93" s="246"/>
      <c r="C93" s="247"/>
      <c r="D93" s="229" t="s">
        <v>285</v>
      </c>
      <c r="E93" s="248" t="s">
        <v>19</v>
      </c>
      <c r="F93" s="249" t="s">
        <v>294</v>
      </c>
      <c r="G93" s="247"/>
      <c r="H93" s="250">
        <v>5.2999999999999998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AT93" s="256" t="s">
        <v>285</v>
      </c>
      <c r="AU93" s="256" t="s">
        <v>86</v>
      </c>
      <c r="AV93" s="13" t="s">
        <v>213</v>
      </c>
      <c r="AW93" s="13" t="s">
        <v>37</v>
      </c>
      <c r="AX93" s="13" t="s">
        <v>84</v>
      </c>
      <c r="AY93" s="256" t="s">
        <v>195</v>
      </c>
    </row>
    <row r="94" s="1" customFormat="1" ht="16.5" customHeight="1">
      <c r="B94" s="39"/>
      <c r="C94" s="217" t="s">
        <v>121</v>
      </c>
      <c r="D94" s="217" t="s">
        <v>198</v>
      </c>
      <c r="E94" s="218" t="s">
        <v>295</v>
      </c>
      <c r="F94" s="219" t="s">
        <v>296</v>
      </c>
      <c r="G94" s="220" t="s">
        <v>282</v>
      </c>
      <c r="H94" s="221">
        <v>1004</v>
      </c>
      <c r="I94" s="222"/>
      <c r="J94" s="223">
        <f>ROUND(I94*H94,2)</f>
        <v>0</v>
      </c>
      <c r="K94" s="219" t="s">
        <v>208</v>
      </c>
      <c r="L94" s="44"/>
      <c r="M94" s="224" t="s">
        <v>19</v>
      </c>
      <c r="N94" s="225" t="s">
        <v>47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213</v>
      </c>
      <c r="AT94" s="18" t="s">
        <v>198</v>
      </c>
      <c r="AU94" s="18" t="s">
        <v>86</v>
      </c>
      <c r="AY94" s="18" t="s">
        <v>195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84</v>
      </c>
      <c r="BK94" s="228">
        <f>ROUND(I94*H94,2)</f>
        <v>0</v>
      </c>
      <c r="BL94" s="18" t="s">
        <v>213</v>
      </c>
      <c r="BM94" s="18" t="s">
        <v>297</v>
      </c>
    </row>
    <row r="95" s="1" customFormat="1">
      <c r="B95" s="39"/>
      <c r="C95" s="40"/>
      <c r="D95" s="229" t="s">
        <v>204</v>
      </c>
      <c r="E95" s="40"/>
      <c r="F95" s="230" t="s">
        <v>298</v>
      </c>
      <c r="G95" s="40"/>
      <c r="H95" s="40"/>
      <c r="I95" s="144"/>
      <c r="J95" s="40"/>
      <c r="K95" s="40"/>
      <c r="L95" s="44"/>
      <c r="M95" s="231"/>
      <c r="N95" s="80"/>
      <c r="O95" s="80"/>
      <c r="P95" s="80"/>
      <c r="Q95" s="80"/>
      <c r="R95" s="80"/>
      <c r="S95" s="80"/>
      <c r="T95" s="81"/>
      <c r="AT95" s="18" t="s">
        <v>204</v>
      </c>
      <c r="AU95" s="18" t="s">
        <v>86</v>
      </c>
    </row>
    <row r="96" s="12" customFormat="1">
      <c r="B96" s="235"/>
      <c r="C96" s="236"/>
      <c r="D96" s="229" t="s">
        <v>285</v>
      </c>
      <c r="E96" s="237" t="s">
        <v>19</v>
      </c>
      <c r="F96" s="238" t="s">
        <v>299</v>
      </c>
      <c r="G96" s="236"/>
      <c r="H96" s="239">
        <v>1004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285</v>
      </c>
      <c r="AU96" s="245" t="s">
        <v>86</v>
      </c>
      <c r="AV96" s="12" t="s">
        <v>86</v>
      </c>
      <c r="AW96" s="12" t="s">
        <v>37</v>
      </c>
      <c r="AX96" s="12" t="s">
        <v>84</v>
      </c>
      <c r="AY96" s="245" t="s">
        <v>195</v>
      </c>
    </row>
    <row r="97" s="1" customFormat="1" ht="16.5" customHeight="1">
      <c r="B97" s="39"/>
      <c r="C97" s="217" t="s">
        <v>213</v>
      </c>
      <c r="D97" s="217" t="s">
        <v>198</v>
      </c>
      <c r="E97" s="218" t="s">
        <v>300</v>
      </c>
      <c r="F97" s="219" t="s">
        <v>301</v>
      </c>
      <c r="G97" s="220" t="s">
        <v>223</v>
      </c>
      <c r="H97" s="221">
        <v>5</v>
      </c>
      <c r="I97" s="222"/>
      <c r="J97" s="223">
        <f>ROUND(I97*H97,2)</f>
        <v>0</v>
      </c>
      <c r="K97" s="219" t="s">
        <v>208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213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213</v>
      </c>
      <c r="BM97" s="18" t="s">
        <v>302</v>
      </c>
    </row>
    <row r="98" s="1" customFormat="1">
      <c r="B98" s="39"/>
      <c r="C98" s="40"/>
      <c r="D98" s="229" t="s">
        <v>204</v>
      </c>
      <c r="E98" s="40"/>
      <c r="F98" s="230" t="s">
        <v>303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2" customFormat="1">
      <c r="B99" s="235"/>
      <c r="C99" s="236"/>
      <c r="D99" s="229" t="s">
        <v>285</v>
      </c>
      <c r="E99" s="237" t="s">
        <v>19</v>
      </c>
      <c r="F99" s="238" t="s">
        <v>304</v>
      </c>
      <c r="G99" s="236"/>
      <c r="H99" s="239">
        <v>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285</v>
      </c>
      <c r="AU99" s="245" t="s">
        <v>86</v>
      </c>
      <c r="AV99" s="12" t="s">
        <v>86</v>
      </c>
      <c r="AW99" s="12" t="s">
        <v>37</v>
      </c>
      <c r="AX99" s="12" t="s">
        <v>84</v>
      </c>
      <c r="AY99" s="245" t="s">
        <v>195</v>
      </c>
    </row>
    <row r="100" s="1" customFormat="1" ht="16.5" customHeight="1">
      <c r="B100" s="39"/>
      <c r="C100" s="217" t="s">
        <v>194</v>
      </c>
      <c r="D100" s="217" t="s">
        <v>198</v>
      </c>
      <c r="E100" s="218" t="s">
        <v>305</v>
      </c>
      <c r="F100" s="219" t="s">
        <v>306</v>
      </c>
      <c r="G100" s="220" t="s">
        <v>223</v>
      </c>
      <c r="H100" s="221">
        <v>5</v>
      </c>
      <c r="I100" s="222"/>
      <c r="J100" s="223">
        <f>ROUND(I100*H100,2)</f>
        <v>0</v>
      </c>
      <c r="K100" s="219" t="s">
        <v>208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5.0000000000000002E-05</v>
      </c>
      <c r="R100" s="226">
        <f>Q100*H100</f>
        <v>0.00025000000000000001</v>
      </c>
      <c r="S100" s="226">
        <v>0</v>
      </c>
      <c r="T100" s="227">
        <f>S100*H100</f>
        <v>0</v>
      </c>
      <c r="AR100" s="18" t="s">
        <v>213</v>
      </c>
      <c r="AT100" s="18" t="s">
        <v>198</v>
      </c>
      <c r="AU100" s="18" t="s">
        <v>86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213</v>
      </c>
      <c r="BM100" s="18" t="s">
        <v>307</v>
      </c>
    </row>
    <row r="101" s="1" customFormat="1">
      <c r="B101" s="39"/>
      <c r="C101" s="40"/>
      <c r="D101" s="229" t="s">
        <v>204</v>
      </c>
      <c r="E101" s="40"/>
      <c r="F101" s="230" t="s">
        <v>308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86</v>
      </c>
    </row>
    <row r="102" s="12" customFormat="1">
      <c r="B102" s="235"/>
      <c r="C102" s="236"/>
      <c r="D102" s="229" t="s">
        <v>285</v>
      </c>
      <c r="E102" s="237" t="s">
        <v>19</v>
      </c>
      <c r="F102" s="238" t="s">
        <v>309</v>
      </c>
      <c r="G102" s="236"/>
      <c r="H102" s="239">
        <v>5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285</v>
      </c>
      <c r="AU102" s="245" t="s">
        <v>86</v>
      </c>
      <c r="AV102" s="12" t="s">
        <v>86</v>
      </c>
      <c r="AW102" s="12" t="s">
        <v>37</v>
      </c>
      <c r="AX102" s="12" t="s">
        <v>84</v>
      </c>
      <c r="AY102" s="245" t="s">
        <v>195</v>
      </c>
    </row>
    <row r="103" s="1" customFormat="1" ht="16.5" customHeight="1">
      <c r="B103" s="39"/>
      <c r="C103" s="217" t="s">
        <v>220</v>
      </c>
      <c r="D103" s="217" t="s">
        <v>198</v>
      </c>
      <c r="E103" s="218" t="s">
        <v>310</v>
      </c>
      <c r="F103" s="219" t="s">
        <v>311</v>
      </c>
      <c r="G103" s="220" t="s">
        <v>312</v>
      </c>
      <c r="H103" s="221">
        <v>122</v>
      </c>
      <c r="I103" s="222"/>
      <c r="J103" s="223">
        <f>ROUND(I103*H103,2)</f>
        <v>0</v>
      </c>
      <c r="K103" s="219" t="s">
        <v>208</v>
      </c>
      <c r="L103" s="44"/>
      <c r="M103" s="224" t="s">
        <v>19</v>
      </c>
      <c r="N103" s="225" t="s">
        <v>47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0.20499999999999999</v>
      </c>
      <c r="T103" s="227">
        <f>S103*H103</f>
        <v>25.009999999999998</v>
      </c>
      <c r="AR103" s="18" t="s">
        <v>213</v>
      </c>
      <c r="AT103" s="18" t="s">
        <v>198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213</v>
      </c>
      <c r="BM103" s="18" t="s">
        <v>313</v>
      </c>
    </row>
    <row r="104" s="1" customFormat="1">
      <c r="B104" s="39"/>
      <c r="C104" s="40"/>
      <c r="D104" s="229" t="s">
        <v>204</v>
      </c>
      <c r="E104" s="40"/>
      <c r="F104" s="230" t="s">
        <v>314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2" customFormat="1">
      <c r="B105" s="235"/>
      <c r="C105" s="236"/>
      <c r="D105" s="229" t="s">
        <v>285</v>
      </c>
      <c r="E105" s="237" t="s">
        <v>19</v>
      </c>
      <c r="F105" s="238" t="s">
        <v>315</v>
      </c>
      <c r="G105" s="236"/>
      <c r="H105" s="239">
        <v>122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285</v>
      </c>
      <c r="AU105" s="245" t="s">
        <v>86</v>
      </c>
      <c r="AV105" s="12" t="s">
        <v>86</v>
      </c>
      <c r="AW105" s="12" t="s">
        <v>37</v>
      </c>
      <c r="AX105" s="12" t="s">
        <v>84</v>
      </c>
      <c r="AY105" s="245" t="s">
        <v>195</v>
      </c>
    </row>
    <row r="106" s="1" customFormat="1" ht="22.5" customHeight="1">
      <c r="B106" s="39"/>
      <c r="C106" s="217" t="s">
        <v>225</v>
      </c>
      <c r="D106" s="217" t="s">
        <v>198</v>
      </c>
      <c r="E106" s="218" t="s">
        <v>316</v>
      </c>
      <c r="F106" s="219" t="s">
        <v>317</v>
      </c>
      <c r="G106" s="220" t="s">
        <v>223</v>
      </c>
      <c r="H106" s="221">
        <v>5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47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213</v>
      </c>
      <c r="AT106" s="18" t="s">
        <v>198</v>
      </c>
      <c r="AU106" s="18" t="s">
        <v>86</v>
      </c>
      <c r="AY106" s="18" t="s">
        <v>195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84</v>
      </c>
      <c r="BK106" s="228">
        <f>ROUND(I106*H106,2)</f>
        <v>0</v>
      </c>
      <c r="BL106" s="18" t="s">
        <v>213</v>
      </c>
      <c r="BM106" s="18" t="s">
        <v>318</v>
      </c>
    </row>
    <row r="107" s="1" customFormat="1">
      <c r="B107" s="39"/>
      <c r="C107" s="40"/>
      <c r="D107" s="229" t="s">
        <v>204</v>
      </c>
      <c r="E107" s="40"/>
      <c r="F107" s="230" t="s">
        <v>319</v>
      </c>
      <c r="G107" s="40"/>
      <c r="H107" s="40"/>
      <c r="I107" s="144"/>
      <c r="J107" s="40"/>
      <c r="K107" s="40"/>
      <c r="L107" s="44"/>
      <c r="M107" s="231"/>
      <c r="N107" s="80"/>
      <c r="O107" s="80"/>
      <c r="P107" s="80"/>
      <c r="Q107" s="80"/>
      <c r="R107" s="80"/>
      <c r="S107" s="80"/>
      <c r="T107" s="81"/>
      <c r="AT107" s="18" t="s">
        <v>204</v>
      </c>
      <c r="AU107" s="18" t="s">
        <v>86</v>
      </c>
    </row>
    <row r="108" s="12" customFormat="1">
      <c r="B108" s="235"/>
      <c r="C108" s="236"/>
      <c r="D108" s="229" t="s">
        <v>285</v>
      </c>
      <c r="E108" s="237" t="s">
        <v>19</v>
      </c>
      <c r="F108" s="238" t="s">
        <v>309</v>
      </c>
      <c r="G108" s="236"/>
      <c r="H108" s="239">
        <v>5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285</v>
      </c>
      <c r="AU108" s="245" t="s">
        <v>86</v>
      </c>
      <c r="AV108" s="12" t="s">
        <v>86</v>
      </c>
      <c r="AW108" s="12" t="s">
        <v>37</v>
      </c>
      <c r="AX108" s="12" t="s">
        <v>84</v>
      </c>
      <c r="AY108" s="245" t="s">
        <v>195</v>
      </c>
    </row>
    <row r="109" s="1" customFormat="1" ht="22.5" customHeight="1">
      <c r="B109" s="39"/>
      <c r="C109" s="217" t="s">
        <v>229</v>
      </c>
      <c r="D109" s="217" t="s">
        <v>198</v>
      </c>
      <c r="E109" s="218" t="s">
        <v>320</v>
      </c>
      <c r="F109" s="219" t="s">
        <v>321</v>
      </c>
      <c r="G109" s="220" t="s">
        <v>223</v>
      </c>
      <c r="H109" s="221">
        <v>5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213</v>
      </c>
      <c r="AT109" s="18" t="s">
        <v>198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213</v>
      </c>
      <c r="BM109" s="18" t="s">
        <v>322</v>
      </c>
    </row>
    <row r="110" s="1" customFormat="1">
      <c r="B110" s="39"/>
      <c r="C110" s="40"/>
      <c r="D110" s="229" t="s">
        <v>204</v>
      </c>
      <c r="E110" s="40"/>
      <c r="F110" s="230" t="s">
        <v>323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2" customFormat="1">
      <c r="B111" s="235"/>
      <c r="C111" s="236"/>
      <c r="D111" s="229" t="s">
        <v>285</v>
      </c>
      <c r="E111" s="237" t="s">
        <v>19</v>
      </c>
      <c r="F111" s="238" t="s">
        <v>324</v>
      </c>
      <c r="G111" s="236"/>
      <c r="H111" s="239">
        <v>5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285</v>
      </c>
      <c r="AU111" s="245" t="s">
        <v>86</v>
      </c>
      <c r="AV111" s="12" t="s">
        <v>86</v>
      </c>
      <c r="AW111" s="12" t="s">
        <v>37</v>
      </c>
      <c r="AX111" s="12" t="s">
        <v>84</v>
      </c>
      <c r="AY111" s="245" t="s">
        <v>195</v>
      </c>
    </row>
    <row r="112" s="1" customFormat="1" ht="16.5" customHeight="1">
      <c r="B112" s="39"/>
      <c r="C112" s="217" t="s">
        <v>235</v>
      </c>
      <c r="D112" s="217" t="s">
        <v>198</v>
      </c>
      <c r="E112" s="218" t="s">
        <v>325</v>
      </c>
      <c r="F112" s="219" t="s">
        <v>326</v>
      </c>
      <c r="G112" s="220" t="s">
        <v>282</v>
      </c>
      <c r="H112" s="221">
        <v>1004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47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213</v>
      </c>
      <c r="AT112" s="18" t="s">
        <v>198</v>
      </c>
      <c r="AU112" s="18" t="s">
        <v>86</v>
      </c>
      <c r="AY112" s="18" t="s">
        <v>195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84</v>
      </c>
      <c r="BK112" s="228">
        <f>ROUND(I112*H112,2)</f>
        <v>0</v>
      </c>
      <c r="BL112" s="18" t="s">
        <v>213</v>
      </c>
      <c r="BM112" s="18" t="s">
        <v>327</v>
      </c>
    </row>
    <row r="113" s="1" customFormat="1">
      <c r="B113" s="39"/>
      <c r="C113" s="40"/>
      <c r="D113" s="229" t="s">
        <v>204</v>
      </c>
      <c r="E113" s="40"/>
      <c r="F113" s="230" t="s">
        <v>328</v>
      </c>
      <c r="G113" s="40"/>
      <c r="H113" s="40"/>
      <c r="I113" s="144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204</v>
      </c>
      <c r="AU113" s="18" t="s">
        <v>86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329</v>
      </c>
      <c r="G114" s="236"/>
      <c r="H114" s="239">
        <v>1004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84</v>
      </c>
      <c r="AY114" s="245" t="s">
        <v>195</v>
      </c>
    </row>
    <row r="115" s="1" customFormat="1" ht="16.5" customHeight="1">
      <c r="B115" s="39"/>
      <c r="C115" s="217" t="s">
        <v>239</v>
      </c>
      <c r="D115" s="217" t="s">
        <v>198</v>
      </c>
      <c r="E115" s="218" t="s">
        <v>330</v>
      </c>
      <c r="F115" s="219" t="s">
        <v>331</v>
      </c>
      <c r="G115" s="220" t="s">
        <v>289</v>
      </c>
      <c r="H115" s="221">
        <v>100.40000000000001</v>
      </c>
      <c r="I115" s="222"/>
      <c r="J115" s="223">
        <f>ROUND(I115*H115,2)</f>
        <v>0</v>
      </c>
      <c r="K115" s="219" t="s">
        <v>208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213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213</v>
      </c>
      <c r="BM115" s="18" t="s">
        <v>332</v>
      </c>
    </row>
    <row r="116" s="1" customFormat="1">
      <c r="B116" s="39"/>
      <c r="C116" s="40"/>
      <c r="D116" s="229" t="s">
        <v>204</v>
      </c>
      <c r="E116" s="40"/>
      <c r="F116" s="230" t="s">
        <v>331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2" customFormat="1">
      <c r="B117" s="235"/>
      <c r="C117" s="236"/>
      <c r="D117" s="229" t="s">
        <v>285</v>
      </c>
      <c r="E117" s="237" t="s">
        <v>19</v>
      </c>
      <c r="F117" s="238" t="s">
        <v>333</v>
      </c>
      <c r="G117" s="236"/>
      <c r="H117" s="239">
        <v>100.40000000000001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285</v>
      </c>
      <c r="AU117" s="245" t="s">
        <v>86</v>
      </c>
      <c r="AV117" s="12" t="s">
        <v>86</v>
      </c>
      <c r="AW117" s="12" t="s">
        <v>37</v>
      </c>
      <c r="AX117" s="12" t="s">
        <v>84</v>
      </c>
      <c r="AY117" s="245" t="s">
        <v>195</v>
      </c>
    </row>
    <row r="118" s="1" customFormat="1" ht="16.5" customHeight="1">
      <c r="B118" s="39"/>
      <c r="C118" s="217" t="s">
        <v>243</v>
      </c>
      <c r="D118" s="217" t="s">
        <v>198</v>
      </c>
      <c r="E118" s="218" t="s">
        <v>334</v>
      </c>
      <c r="F118" s="219" t="s">
        <v>335</v>
      </c>
      <c r="G118" s="220" t="s">
        <v>336</v>
      </c>
      <c r="H118" s="221">
        <v>200.80000000000001</v>
      </c>
      <c r="I118" s="222"/>
      <c r="J118" s="223">
        <f>ROUND(I118*H118,2)</f>
        <v>0</v>
      </c>
      <c r="K118" s="219" t="s">
        <v>208</v>
      </c>
      <c r="L118" s="44"/>
      <c r="M118" s="224" t="s">
        <v>19</v>
      </c>
      <c r="N118" s="225" t="s">
        <v>47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213</v>
      </c>
      <c r="AT118" s="18" t="s">
        <v>198</v>
      </c>
      <c r="AU118" s="18" t="s">
        <v>86</v>
      </c>
      <c r="AY118" s="18" t="s">
        <v>195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84</v>
      </c>
      <c r="BK118" s="228">
        <f>ROUND(I118*H118,2)</f>
        <v>0</v>
      </c>
      <c r="BL118" s="18" t="s">
        <v>213</v>
      </c>
      <c r="BM118" s="18" t="s">
        <v>337</v>
      </c>
    </row>
    <row r="119" s="1" customFormat="1">
      <c r="B119" s="39"/>
      <c r="C119" s="40"/>
      <c r="D119" s="229" t="s">
        <v>204</v>
      </c>
      <c r="E119" s="40"/>
      <c r="F119" s="230" t="s">
        <v>338</v>
      </c>
      <c r="G119" s="40"/>
      <c r="H119" s="40"/>
      <c r="I119" s="144"/>
      <c r="J119" s="40"/>
      <c r="K119" s="40"/>
      <c r="L119" s="44"/>
      <c r="M119" s="231"/>
      <c r="N119" s="80"/>
      <c r="O119" s="80"/>
      <c r="P119" s="80"/>
      <c r="Q119" s="80"/>
      <c r="R119" s="80"/>
      <c r="S119" s="80"/>
      <c r="T119" s="81"/>
      <c r="AT119" s="18" t="s">
        <v>204</v>
      </c>
      <c r="AU119" s="18" t="s">
        <v>86</v>
      </c>
    </row>
    <row r="120" s="12" customFormat="1">
      <c r="B120" s="235"/>
      <c r="C120" s="236"/>
      <c r="D120" s="229" t="s">
        <v>285</v>
      </c>
      <c r="E120" s="237" t="s">
        <v>19</v>
      </c>
      <c r="F120" s="238" t="s">
        <v>339</v>
      </c>
      <c r="G120" s="236"/>
      <c r="H120" s="239">
        <v>200.80000000000001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285</v>
      </c>
      <c r="AU120" s="245" t="s">
        <v>86</v>
      </c>
      <c r="AV120" s="12" t="s">
        <v>86</v>
      </c>
      <c r="AW120" s="12" t="s">
        <v>37</v>
      </c>
      <c r="AX120" s="12" t="s">
        <v>84</v>
      </c>
      <c r="AY120" s="245" t="s">
        <v>195</v>
      </c>
    </row>
    <row r="121" s="1" customFormat="1" ht="16.5" customHeight="1">
      <c r="B121" s="39"/>
      <c r="C121" s="217" t="s">
        <v>249</v>
      </c>
      <c r="D121" s="217" t="s">
        <v>198</v>
      </c>
      <c r="E121" s="218" t="s">
        <v>340</v>
      </c>
      <c r="F121" s="219" t="s">
        <v>341</v>
      </c>
      <c r="G121" s="220" t="s">
        <v>223</v>
      </c>
      <c r="H121" s="221">
        <v>5</v>
      </c>
      <c r="I121" s="222"/>
      <c r="J121" s="223">
        <f>ROUND(I121*H121,2)</f>
        <v>0</v>
      </c>
      <c r="K121" s="219" t="s">
        <v>208</v>
      </c>
      <c r="L121" s="44"/>
      <c r="M121" s="224" t="s">
        <v>19</v>
      </c>
      <c r="N121" s="225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213</v>
      </c>
      <c r="AT121" s="18" t="s">
        <v>198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213</v>
      </c>
      <c r="BM121" s="18" t="s">
        <v>342</v>
      </c>
    </row>
    <row r="122" s="1" customFormat="1">
      <c r="B122" s="39"/>
      <c r="C122" s="40"/>
      <c r="D122" s="229" t="s">
        <v>204</v>
      </c>
      <c r="E122" s="40"/>
      <c r="F122" s="230" t="s">
        <v>343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344</v>
      </c>
      <c r="G123" s="236"/>
      <c r="H123" s="239">
        <v>5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84</v>
      </c>
      <c r="AY123" s="245" t="s">
        <v>195</v>
      </c>
    </row>
    <row r="124" s="11" customFormat="1" ht="22.8" customHeight="1">
      <c r="B124" s="201"/>
      <c r="C124" s="202"/>
      <c r="D124" s="203" t="s">
        <v>75</v>
      </c>
      <c r="E124" s="215" t="s">
        <v>235</v>
      </c>
      <c r="F124" s="215" t="s">
        <v>345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SUM(P125:P146)</f>
        <v>0</v>
      </c>
      <c r="Q124" s="209"/>
      <c r="R124" s="210">
        <f>SUM(R125:R146)</f>
        <v>0</v>
      </c>
      <c r="S124" s="209"/>
      <c r="T124" s="211">
        <f>SUM(T125:T146)</f>
        <v>11.259</v>
      </c>
      <c r="AR124" s="212" t="s">
        <v>84</v>
      </c>
      <c r="AT124" s="213" t="s">
        <v>75</v>
      </c>
      <c r="AU124" s="213" t="s">
        <v>84</v>
      </c>
      <c r="AY124" s="212" t="s">
        <v>195</v>
      </c>
      <c r="BK124" s="214">
        <f>SUM(BK125:BK146)</f>
        <v>0</v>
      </c>
    </row>
    <row r="125" s="1" customFormat="1" ht="16.5" customHeight="1">
      <c r="B125" s="39"/>
      <c r="C125" s="217" t="s">
        <v>253</v>
      </c>
      <c r="D125" s="217" t="s">
        <v>198</v>
      </c>
      <c r="E125" s="218" t="s">
        <v>346</v>
      </c>
      <c r="F125" s="219" t="s">
        <v>347</v>
      </c>
      <c r="G125" s="220" t="s">
        <v>312</v>
      </c>
      <c r="H125" s="221">
        <v>4</v>
      </c>
      <c r="I125" s="222"/>
      <c r="J125" s="223">
        <f>ROUND(I125*H125,2)</f>
        <v>0</v>
      </c>
      <c r="K125" s="219" t="s">
        <v>208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0.61299999999999999</v>
      </c>
      <c r="T125" s="227">
        <f>S125*H125</f>
        <v>2.452</v>
      </c>
      <c r="AR125" s="18" t="s">
        <v>213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213</v>
      </c>
      <c r="BM125" s="18" t="s">
        <v>348</v>
      </c>
    </row>
    <row r="126" s="1" customFormat="1">
      <c r="B126" s="39"/>
      <c r="C126" s="40"/>
      <c r="D126" s="229" t="s">
        <v>204</v>
      </c>
      <c r="E126" s="40"/>
      <c r="F126" s="230" t="s">
        <v>349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2" customFormat="1">
      <c r="B127" s="235"/>
      <c r="C127" s="236"/>
      <c r="D127" s="229" t="s">
        <v>285</v>
      </c>
      <c r="E127" s="237" t="s">
        <v>19</v>
      </c>
      <c r="F127" s="238" t="s">
        <v>350</v>
      </c>
      <c r="G127" s="236"/>
      <c r="H127" s="239">
        <v>4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285</v>
      </c>
      <c r="AU127" s="245" t="s">
        <v>86</v>
      </c>
      <c r="AV127" s="12" t="s">
        <v>86</v>
      </c>
      <c r="AW127" s="12" t="s">
        <v>37</v>
      </c>
      <c r="AX127" s="12" t="s">
        <v>84</v>
      </c>
      <c r="AY127" s="245" t="s">
        <v>195</v>
      </c>
    </row>
    <row r="128" s="1" customFormat="1" ht="16.5" customHeight="1">
      <c r="B128" s="39"/>
      <c r="C128" s="217" t="s">
        <v>257</v>
      </c>
      <c r="D128" s="217" t="s">
        <v>198</v>
      </c>
      <c r="E128" s="218" t="s">
        <v>351</v>
      </c>
      <c r="F128" s="219" t="s">
        <v>352</v>
      </c>
      <c r="G128" s="220" t="s">
        <v>223</v>
      </c>
      <c r="H128" s="221">
        <v>1</v>
      </c>
      <c r="I128" s="222"/>
      <c r="J128" s="223">
        <f>ROUND(I128*H128,2)</f>
        <v>0</v>
      </c>
      <c r="K128" s="219" t="s">
        <v>19</v>
      </c>
      <c r="L128" s="44"/>
      <c r="M128" s="224" t="s">
        <v>19</v>
      </c>
      <c r="N128" s="225" t="s">
        <v>47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1</v>
      </c>
      <c r="T128" s="227">
        <f>S128*H128</f>
        <v>1</v>
      </c>
      <c r="AR128" s="18" t="s">
        <v>213</v>
      </c>
      <c r="AT128" s="18" t="s">
        <v>198</v>
      </c>
      <c r="AU128" s="18" t="s">
        <v>86</v>
      </c>
      <c r="AY128" s="18" t="s">
        <v>195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84</v>
      </c>
      <c r="BK128" s="228">
        <f>ROUND(I128*H128,2)</f>
        <v>0</v>
      </c>
      <c r="BL128" s="18" t="s">
        <v>213</v>
      </c>
      <c r="BM128" s="18" t="s">
        <v>353</v>
      </c>
    </row>
    <row r="129" s="1" customFormat="1">
      <c r="B129" s="39"/>
      <c r="C129" s="40"/>
      <c r="D129" s="229" t="s">
        <v>204</v>
      </c>
      <c r="E129" s="40"/>
      <c r="F129" s="230" t="s">
        <v>352</v>
      </c>
      <c r="G129" s="40"/>
      <c r="H129" s="40"/>
      <c r="I129" s="144"/>
      <c r="J129" s="40"/>
      <c r="K129" s="40"/>
      <c r="L129" s="44"/>
      <c r="M129" s="231"/>
      <c r="N129" s="80"/>
      <c r="O129" s="80"/>
      <c r="P129" s="80"/>
      <c r="Q129" s="80"/>
      <c r="R129" s="80"/>
      <c r="S129" s="80"/>
      <c r="T129" s="81"/>
      <c r="AT129" s="18" t="s">
        <v>204</v>
      </c>
      <c r="AU129" s="18" t="s">
        <v>86</v>
      </c>
    </row>
    <row r="130" s="1" customFormat="1" ht="16.5" customHeight="1">
      <c r="B130" s="39"/>
      <c r="C130" s="217" t="s">
        <v>8</v>
      </c>
      <c r="D130" s="217" t="s">
        <v>198</v>
      </c>
      <c r="E130" s="218" t="s">
        <v>354</v>
      </c>
      <c r="F130" s="219" t="s">
        <v>355</v>
      </c>
      <c r="G130" s="220" t="s">
        <v>312</v>
      </c>
      <c r="H130" s="221">
        <v>101</v>
      </c>
      <c r="I130" s="222"/>
      <c r="J130" s="223">
        <f>ROUND(I130*H130,2)</f>
        <v>0</v>
      </c>
      <c r="K130" s="219" t="s">
        <v>208</v>
      </c>
      <c r="L130" s="44"/>
      <c r="M130" s="224" t="s">
        <v>19</v>
      </c>
      <c r="N130" s="225" t="s">
        <v>47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0.035000000000000003</v>
      </c>
      <c r="T130" s="227">
        <f>S130*H130</f>
        <v>3.5350000000000001</v>
      </c>
      <c r="AR130" s="18" t="s">
        <v>213</v>
      </c>
      <c r="AT130" s="18" t="s">
        <v>198</v>
      </c>
      <c r="AU130" s="18" t="s">
        <v>86</v>
      </c>
      <c r="AY130" s="18" t="s">
        <v>195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84</v>
      </c>
      <c r="BK130" s="228">
        <f>ROUND(I130*H130,2)</f>
        <v>0</v>
      </c>
      <c r="BL130" s="18" t="s">
        <v>213</v>
      </c>
      <c r="BM130" s="18" t="s">
        <v>356</v>
      </c>
    </row>
    <row r="131" s="1" customFormat="1">
      <c r="B131" s="39"/>
      <c r="C131" s="40"/>
      <c r="D131" s="229" t="s">
        <v>204</v>
      </c>
      <c r="E131" s="40"/>
      <c r="F131" s="230" t="s">
        <v>357</v>
      </c>
      <c r="G131" s="40"/>
      <c r="H131" s="40"/>
      <c r="I131" s="144"/>
      <c r="J131" s="40"/>
      <c r="K131" s="40"/>
      <c r="L131" s="44"/>
      <c r="M131" s="231"/>
      <c r="N131" s="80"/>
      <c r="O131" s="80"/>
      <c r="P131" s="80"/>
      <c r="Q131" s="80"/>
      <c r="R131" s="80"/>
      <c r="S131" s="80"/>
      <c r="T131" s="81"/>
      <c r="AT131" s="18" t="s">
        <v>204</v>
      </c>
      <c r="AU131" s="18" t="s">
        <v>86</v>
      </c>
    </row>
    <row r="132" s="14" customFormat="1">
      <c r="B132" s="257"/>
      <c r="C132" s="258"/>
      <c r="D132" s="229" t="s">
        <v>285</v>
      </c>
      <c r="E132" s="259" t="s">
        <v>19</v>
      </c>
      <c r="F132" s="260" t="s">
        <v>358</v>
      </c>
      <c r="G132" s="258"/>
      <c r="H132" s="259" t="s">
        <v>19</v>
      </c>
      <c r="I132" s="261"/>
      <c r="J132" s="258"/>
      <c r="K132" s="258"/>
      <c r="L132" s="262"/>
      <c r="M132" s="263"/>
      <c r="N132" s="264"/>
      <c r="O132" s="264"/>
      <c r="P132" s="264"/>
      <c r="Q132" s="264"/>
      <c r="R132" s="264"/>
      <c r="S132" s="264"/>
      <c r="T132" s="265"/>
      <c r="AT132" s="266" t="s">
        <v>285</v>
      </c>
      <c r="AU132" s="266" t="s">
        <v>86</v>
      </c>
      <c r="AV132" s="14" t="s">
        <v>84</v>
      </c>
      <c r="AW132" s="14" t="s">
        <v>37</v>
      </c>
      <c r="AX132" s="14" t="s">
        <v>76</v>
      </c>
      <c r="AY132" s="266" t="s">
        <v>195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359</v>
      </c>
      <c r="G133" s="236"/>
      <c r="H133" s="239">
        <v>30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76</v>
      </c>
      <c r="AY133" s="245" t="s">
        <v>195</v>
      </c>
    </row>
    <row r="134" s="12" customFormat="1">
      <c r="B134" s="235"/>
      <c r="C134" s="236"/>
      <c r="D134" s="229" t="s">
        <v>285</v>
      </c>
      <c r="E134" s="237" t="s">
        <v>19</v>
      </c>
      <c r="F134" s="238" t="s">
        <v>360</v>
      </c>
      <c r="G134" s="236"/>
      <c r="H134" s="239">
        <v>71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285</v>
      </c>
      <c r="AU134" s="245" t="s">
        <v>86</v>
      </c>
      <c r="AV134" s="12" t="s">
        <v>86</v>
      </c>
      <c r="AW134" s="12" t="s">
        <v>37</v>
      </c>
      <c r="AX134" s="12" t="s">
        <v>76</v>
      </c>
      <c r="AY134" s="245" t="s">
        <v>195</v>
      </c>
    </row>
    <row r="135" s="13" customFormat="1">
      <c r="B135" s="246"/>
      <c r="C135" s="247"/>
      <c r="D135" s="229" t="s">
        <v>285</v>
      </c>
      <c r="E135" s="248" t="s">
        <v>19</v>
      </c>
      <c r="F135" s="249" t="s">
        <v>294</v>
      </c>
      <c r="G135" s="247"/>
      <c r="H135" s="250">
        <v>101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AT135" s="256" t="s">
        <v>285</v>
      </c>
      <c r="AU135" s="256" t="s">
        <v>86</v>
      </c>
      <c r="AV135" s="13" t="s">
        <v>213</v>
      </c>
      <c r="AW135" s="13" t="s">
        <v>37</v>
      </c>
      <c r="AX135" s="13" t="s">
        <v>84</v>
      </c>
      <c r="AY135" s="256" t="s">
        <v>195</v>
      </c>
    </row>
    <row r="136" s="1" customFormat="1" ht="16.5" customHeight="1">
      <c r="B136" s="39"/>
      <c r="C136" s="217" t="s">
        <v>267</v>
      </c>
      <c r="D136" s="217" t="s">
        <v>198</v>
      </c>
      <c r="E136" s="218" t="s">
        <v>361</v>
      </c>
      <c r="F136" s="219" t="s">
        <v>362</v>
      </c>
      <c r="G136" s="220" t="s">
        <v>223</v>
      </c>
      <c r="H136" s="221">
        <v>16</v>
      </c>
      <c r="I136" s="222"/>
      <c r="J136" s="223">
        <f>ROUND(I136*H136,2)</f>
        <v>0</v>
      </c>
      <c r="K136" s="219" t="s">
        <v>208</v>
      </c>
      <c r="L136" s="44"/>
      <c r="M136" s="224" t="s">
        <v>19</v>
      </c>
      <c r="N136" s="225" t="s">
        <v>47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0.22400000000000001</v>
      </c>
      <c r="T136" s="227">
        <f>S136*H136</f>
        <v>3.5840000000000001</v>
      </c>
      <c r="AR136" s="18" t="s">
        <v>213</v>
      </c>
      <c r="AT136" s="18" t="s">
        <v>198</v>
      </c>
      <c r="AU136" s="18" t="s">
        <v>86</v>
      </c>
      <c r="AY136" s="18" t="s">
        <v>195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84</v>
      </c>
      <c r="BK136" s="228">
        <f>ROUND(I136*H136,2)</f>
        <v>0</v>
      </c>
      <c r="BL136" s="18" t="s">
        <v>213</v>
      </c>
      <c r="BM136" s="18" t="s">
        <v>363</v>
      </c>
    </row>
    <row r="137" s="1" customFormat="1">
      <c r="B137" s="39"/>
      <c r="C137" s="40"/>
      <c r="D137" s="229" t="s">
        <v>204</v>
      </c>
      <c r="E137" s="40"/>
      <c r="F137" s="230" t="s">
        <v>364</v>
      </c>
      <c r="G137" s="40"/>
      <c r="H137" s="40"/>
      <c r="I137" s="144"/>
      <c r="J137" s="40"/>
      <c r="K137" s="40"/>
      <c r="L137" s="44"/>
      <c r="M137" s="231"/>
      <c r="N137" s="80"/>
      <c r="O137" s="80"/>
      <c r="P137" s="80"/>
      <c r="Q137" s="80"/>
      <c r="R137" s="80"/>
      <c r="S137" s="80"/>
      <c r="T137" s="81"/>
      <c r="AT137" s="18" t="s">
        <v>204</v>
      </c>
      <c r="AU137" s="18" t="s">
        <v>86</v>
      </c>
    </row>
    <row r="138" s="12" customFormat="1">
      <c r="B138" s="235"/>
      <c r="C138" s="236"/>
      <c r="D138" s="229" t="s">
        <v>285</v>
      </c>
      <c r="E138" s="237" t="s">
        <v>19</v>
      </c>
      <c r="F138" s="238" t="s">
        <v>365</v>
      </c>
      <c r="G138" s="236"/>
      <c r="H138" s="239">
        <v>16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285</v>
      </c>
      <c r="AU138" s="245" t="s">
        <v>86</v>
      </c>
      <c r="AV138" s="12" t="s">
        <v>86</v>
      </c>
      <c r="AW138" s="12" t="s">
        <v>37</v>
      </c>
      <c r="AX138" s="12" t="s">
        <v>84</v>
      </c>
      <c r="AY138" s="245" t="s">
        <v>195</v>
      </c>
    </row>
    <row r="139" s="1" customFormat="1" ht="16.5" customHeight="1">
      <c r="B139" s="39"/>
      <c r="C139" s="217" t="s">
        <v>366</v>
      </c>
      <c r="D139" s="217" t="s">
        <v>198</v>
      </c>
      <c r="E139" s="218" t="s">
        <v>367</v>
      </c>
      <c r="F139" s="219" t="s">
        <v>368</v>
      </c>
      <c r="G139" s="220" t="s">
        <v>223</v>
      </c>
      <c r="H139" s="221">
        <v>8</v>
      </c>
      <c r="I139" s="222"/>
      <c r="J139" s="223">
        <f>ROUND(I139*H139,2)</f>
        <v>0</v>
      </c>
      <c r="K139" s="219" t="s">
        <v>208</v>
      </c>
      <c r="L139" s="44"/>
      <c r="M139" s="224" t="s">
        <v>19</v>
      </c>
      <c r="N139" s="225" t="s">
        <v>47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0.082000000000000003</v>
      </c>
      <c r="T139" s="227">
        <f>S139*H139</f>
        <v>0.65600000000000003</v>
      </c>
      <c r="AR139" s="18" t="s">
        <v>213</v>
      </c>
      <c r="AT139" s="18" t="s">
        <v>198</v>
      </c>
      <c r="AU139" s="18" t="s">
        <v>86</v>
      </c>
      <c r="AY139" s="18" t="s">
        <v>195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84</v>
      </c>
      <c r="BK139" s="228">
        <f>ROUND(I139*H139,2)</f>
        <v>0</v>
      </c>
      <c r="BL139" s="18" t="s">
        <v>213</v>
      </c>
      <c r="BM139" s="18" t="s">
        <v>369</v>
      </c>
    </row>
    <row r="140" s="1" customFormat="1">
      <c r="B140" s="39"/>
      <c r="C140" s="40"/>
      <c r="D140" s="229" t="s">
        <v>204</v>
      </c>
      <c r="E140" s="40"/>
      <c r="F140" s="230" t="s">
        <v>370</v>
      </c>
      <c r="G140" s="40"/>
      <c r="H140" s="40"/>
      <c r="I140" s="144"/>
      <c r="J140" s="40"/>
      <c r="K140" s="40"/>
      <c r="L140" s="44"/>
      <c r="M140" s="231"/>
      <c r="N140" s="80"/>
      <c r="O140" s="80"/>
      <c r="P140" s="80"/>
      <c r="Q140" s="80"/>
      <c r="R140" s="80"/>
      <c r="S140" s="80"/>
      <c r="T140" s="81"/>
      <c r="AT140" s="18" t="s">
        <v>204</v>
      </c>
      <c r="AU140" s="18" t="s">
        <v>86</v>
      </c>
    </row>
    <row r="141" s="12" customFormat="1">
      <c r="B141" s="235"/>
      <c r="C141" s="236"/>
      <c r="D141" s="229" t="s">
        <v>285</v>
      </c>
      <c r="E141" s="237" t="s">
        <v>19</v>
      </c>
      <c r="F141" s="238" t="s">
        <v>371</v>
      </c>
      <c r="G141" s="236"/>
      <c r="H141" s="239">
        <v>7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285</v>
      </c>
      <c r="AU141" s="245" t="s">
        <v>86</v>
      </c>
      <c r="AV141" s="12" t="s">
        <v>86</v>
      </c>
      <c r="AW141" s="12" t="s">
        <v>37</v>
      </c>
      <c r="AX141" s="12" t="s">
        <v>76</v>
      </c>
      <c r="AY141" s="245" t="s">
        <v>195</v>
      </c>
    </row>
    <row r="142" s="12" customFormat="1">
      <c r="B142" s="235"/>
      <c r="C142" s="236"/>
      <c r="D142" s="229" t="s">
        <v>285</v>
      </c>
      <c r="E142" s="237" t="s">
        <v>19</v>
      </c>
      <c r="F142" s="238" t="s">
        <v>372</v>
      </c>
      <c r="G142" s="236"/>
      <c r="H142" s="239">
        <v>1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285</v>
      </c>
      <c r="AU142" s="245" t="s">
        <v>86</v>
      </c>
      <c r="AV142" s="12" t="s">
        <v>86</v>
      </c>
      <c r="AW142" s="12" t="s">
        <v>37</v>
      </c>
      <c r="AX142" s="12" t="s">
        <v>76</v>
      </c>
      <c r="AY142" s="245" t="s">
        <v>195</v>
      </c>
    </row>
    <row r="143" s="13" customFormat="1">
      <c r="B143" s="246"/>
      <c r="C143" s="247"/>
      <c r="D143" s="229" t="s">
        <v>285</v>
      </c>
      <c r="E143" s="248" t="s">
        <v>19</v>
      </c>
      <c r="F143" s="249" t="s">
        <v>294</v>
      </c>
      <c r="G143" s="247"/>
      <c r="H143" s="250">
        <v>8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AT143" s="256" t="s">
        <v>285</v>
      </c>
      <c r="AU143" s="256" t="s">
        <v>86</v>
      </c>
      <c r="AV143" s="13" t="s">
        <v>213</v>
      </c>
      <c r="AW143" s="13" t="s">
        <v>37</v>
      </c>
      <c r="AX143" s="13" t="s">
        <v>84</v>
      </c>
      <c r="AY143" s="256" t="s">
        <v>195</v>
      </c>
    </row>
    <row r="144" s="1" customFormat="1" ht="16.5" customHeight="1">
      <c r="B144" s="39"/>
      <c r="C144" s="217" t="s">
        <v>373</v>
      </c>
      <c r="D144" s="217" t="s">
        <v>198</v>
      </c>
      <c r="E144" s="218" t="s">
        <v>374</v>
      </c>
      <c r="F144" s="219" t="s">
        <v>375</v>
      </c>
      <c r="G144" s="220" t="s">
        <v>223</v>
      </c>
      <c r="H144" s="221">
        <v>8</v>
      </c>
      <c r="I144" s="222"/>
      <c r="J144" s="223">
        <f>ROUND(I144*H144,2)</f>
        <v>0</v>
      </c>
      <c r="K144" s="219" t="s">
        <v>208</v>
      </c>
      <c r="L144" s="44"/>
      <c r="M144" s="224" t="s">
        <v>19</v>
      </c>
      <c r="N144" s="225" t="s">
        <v>47</v>
      </c>
      <c r="O144" s="80"/>
      <c r="P144" s="226">
        <f>O144*H144</f>
        <v>0</v>
      </c>
      <c r="Q144" s="226">
        <v>0</v>
      </c>
      <c r="R144" s="226">
        <f>Q144*H144</f>
        <v>0</v>
      </c>
      <c r="S144" s="226">
        <v>0.0040000000000000001</v>
      </c>
      <c r="T144" s="227">
        <f>S144*H144</f>
        <v>0.032000000000000001</v>
      </c>
      <c r="AR144" s="18" t="s">
        <v>213</v>
      </c>
      <c r="AT144" s="18" t="s">
        <v>198</v>
      </c>
      <c r="AU144" s="18" t="s">
        <v>86</v>
      </c>
      <c r="AY144" s="18" t="s">
        <v>195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8" t="s">
        <v>84</v>
      </c>
      <c r="BK144" s="228">
        <f>ROUND(I144*H144,2)</f>
        <v>0</v>
      </c>
      <c r="BL144" s="18" t="s">
        <v>213</v>
      </c>
      <c r="BM144" s="18" t="s">
        <v>376</v>
      </c>
    </row>
    <row r="145" s="1" customFormat="1">
      <c r="B145" s="39"/>
      <c r="C145" s="40"/>
      <c r="D145" s="229" t="s">
        <v>204</v>
      </c>
      <c r="E145" s="40"/>
      <c r="F145" s="230" t="s">
        <v>377</v>
      </c>
      <c r="G145" s="40"/>
      <c r="H145" s="40"/>
      <c r="I145" s="144"/>
      <c r="J145" s="40"/>
      <c r="K145" s="40"/>
      <c r="L145" s="44"/>
      <c r="M145" s="231"/>
      <c r="N145" s="80"/>
      <c r="O145" s="80"/>
      <c r="P145" s="80"/>
      <c r="Q145" s="80"/>
      <c r="R145" s="80"/>
      <c r="S145" s="80"/>
      <c r="T145" s="81"/>
      <c r="AT145" s="18" t="s">
        <v>204</v>
      </c>
      <c r="AU145" s="18" t="s">
        <v>86</v>
      </c>
    </row>
    <row r="146" s="12" customFormat="1">
      <c r="B146" s="235"/>
      <c r="C146" s="236"/>
      <c r="D146" s="229" t="s">
        <v>285</v>
      </c>
      <c r="E146" s="237" t="s">
        <v>19</v>
      </c>
      <c r="F146" s="238" t="s">
        <v>378</v>
      </c>
      <c r="G146" s="236"/>
      <c r="H146" s="239">
        <v>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285</v>
      </c>
      <c r="AU146" s="245" t="s">
        <v>86</v>
      </c>
      <c r="AV146" s="12" t="s">
        <v>86</v>
      </c>
      <c r="AW146" s="12" t="s">
        <v>37</v>
      </c>
      <c r="AX146" s="12" t="s">
        <v>84</v>
      </c>
      <c r="AY146" s="245" t="s">
        <v>195</v>
      </c>
    </row>
    <row r="147" s="11" customFormat="1" ht="22.8" customHeight="1">
      <c r="B147" s="201"/>
      <c r="C147" s="202"/>
      <c r="D147" s="203" t="s">
        <v>75</v>
      </c>
      <c r="E147" s="215" t="s">
        <v>379</v>
      </c>
      <c r="F147" s="215" t="s">
        <v>380</v>
      </c>
      <c r="G147" s="202"/>
      <c r="H147" s="202"/>
      <c r="I147" s="205"/>
      <c r="J147" s="216">
        <f>BK147</f>
        <v>0</v>
      </c>
      <c r="K147" s="202"/>
      <c r="L147" s="207"/>
      <c r="M147" s="208"/>
      <c r="N147" s="209"/>
      <c r="O147" s="209"/>
      <c r="P147" s="210">
        <f>SUM(P148:P175)</f>
        <v>0</v>
      </c>
      <c r="Q147" s="209"/>
      <c r="R147" s="210">
        <f>SUM(R148:R175)</f>
        <v>0</v>
      </c>
      <c r="S147" s="209"/>
      <c r="T147" s="211">
        <f>SUM(T148:T175)</f>
        <v>0</v>
      </c>
      <c r="AR147" s="212" t="s">
        <v>84</v>
      </c>
      <c r="AT147" s="213" t="s">
        <v>75</v>
      </c>
      <c r="AU147" s="213" t="s">
        <v>84</v>
      </c>
      <c r="AY147" s="212" t="s">
        <v>195</v>
      </c>
      <c r="BK147" s="214">
        <f>SUM(BK148:BK175)</f>
        <v>0</v>
      </c>
    </row>
    <row r="148" s="1" customFormat="1" ht="16.5" customHeight="1">
      <c r="B148" s="39"/>
      <c r="C148" s="217" t="s">
        <v>381</v>
      </c>
      <c r="D148" s="217" t="s">
        <v>198</v>
      </c>
      <c r="E148" s="218" t="s">
        <v>382</v>
      </c>
      <c r="F148" s="219" t="s">
        <v>383</v>
      </c>
      <c r="G148" s="220" t="s">
        <v>336</v>
      </c>
      <c r="H148" s="221">
        <v>0.032000000000000001</v>
      </c>
      <c r="I148" s="222"/>
      <c r="J148" s="223">
        <f>ROUND(I148*H148,2)</f>
        <v>0</v>
      </c>
      <c r="K148" s="219" t="s">
        <v>208</v>
      </c>
      <c r="L148" s="44"/>
      <c r="M148" s="224" t="s">
        <v>19</v>
      </c>
      <c r="N148" s="225" t="s">
        <v>47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213</v>
      </c>
      <c r="AT148" s="18" t="s">
        <v>198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213</v>
      </c>
      <c r="BM148" s="18" t="s">
        <v>384</v>
      </c>
    </row>
    <row r="149" s="1" customFormat="1">
      <c r="B149" s="39"/>
      <c r="C149" s="40"/>
      <c r="D149" s="229" t="s">
        <v>204</v>
      </c>
      <c r="E149" s="40"/>
      <c r="F149" s="230" t="s">
        <v>385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86</v>
      </c>
    </row>
    <row r="150" s="12" customFormat="1">
      <c r="B150" s="235"/>
      <c r="C150" s="236"/>
      <c r="D150" s="229" t="s">
        <v>285</v>
      </c>
      <c r="E150" s="237" t="s">
        <v>19</v>
      </c>
      <c r="F150" s="238" t="s">
        <v>386</v>
      </c>
      <c r="G150" s="236"/>
      <c r="H150" s="239">
        <v>0.032000000000000001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285</v>
      </c>
      <c r="AU150" s="245" t="s">
        <v>86</v>
      </c>
      <c r="AV150" s="12" t="s">
        <v>86</v>
      </c>
      <c r="AW150" s="12" t="s">
        <v>37</v>
      </c>
      <c r="AX150" s="12" t="s">
        <v>84</v>
      </c>
      <c r="AY150" s="245" t="s">
        <v>195</v>
      </c>
    </row>
    <row r="151" s="1" customFormat="1" ht="16.5" customHeight="1">
      <c r="B151" s="39"/>
      <c r="C151" s="217" t="s">
        <v>387</v>
      </c>
      <c r="D151" s="217" t="s">
        <v>198</v>
      </c>
      <c r="E151" s="218" t="s">
        <v>388</v>
      </c>
      <c r="F151" s="219" t="s">
        <v>389</v>
      </c>
      <c r="G151" s="220" t="s">
        <v>390</v>
      </c>
      <c r="H151" s="221">
        <v>4035</v>
      </c>
      <c r="I151" s="222"/>
      <c r="J151" s="223">
        <f>ROUND(I151*H151,2)</f>
        <v>0</v>
      </c>
      <c r="K151" s="219" t="s">
        <v>19</v>
      </c>
      <c r="L151" s="44"/>
      <c r="M151" s="224" t="s">
        <v>19</v>
      </c>
      <c r="N151" s="225" t="s">
        <v>47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213</v>
      </c>
      <c r="AT151" s="18" t="s">
        <v>198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213</v>
      </c>
      <c r="BM151" s="18" t="s">
        <v>391</v>
      </c>
    </row>
    <row r="152" s="1" customFormat="1">
      <c r="B152" s="39"/>
      <c r="C152" s="40"/>
      <c r="D152" s="229" t="s">
        <v>204</v>
      </c>
      <c r="E152" s="40"/>
      <c r="F152" s="230" t="s">
        <v>389</v>
      </c>
      <c r="G152" s="40"/>
      <c r="H152" s="40"/>
      <c r="I152" s="144"/>
      <c r="J152" s="40"/>
      <c r="K152" s="40"/>
      <c r="L152" s="44"/>
      <c r="M152" s="231"/>
      <c r="N152" s="80"/>
      <c r="O152" s="80"/>
      <c r="P152" s="80"/>
      <c r="Q152" s="80"/>
      <c r="R152" s="80"/>
      <c r="S152" s="80"/>
      <c r="T152" s="81"/>
      <c r="AT152" s="18" t="s">
        <v>204</v>
      </c>
      <c r="AU152" s="18" t="s">
        <v>86</v>
      </c>
    </row>
    <row r="153" s="12" customFormat="1">
      <c r="B153" s="235"/>
      <c r="C153" s="236"/>
      <c r="D153" s="229" t="s">
        <v>285</v>
      </c>
      <c r="E153" s="237" t="s">
        <v>19</v>
      </c>
      <c r="F153" s="238" t="s">
        <v>392</v>
      </c>
      <c r="G153" s="236"/>
      <c r="H153" s="239">
        <v>3535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285</v>
      </c>
      <c r="AU153" s="245" t="s">
        <v>86</v>
      </c>
      <c r="AV153" s="12" t="s">
        <v>86</v>
      </c>
      <c r="AW153" s="12" t="s">
        <v>37</v>
      </c>
      <c r="AX153" s="12" t="s">
        <v>76</v>
      </c>
      <c r="AY153" s="245" t="s">
        <v>195</v>
      </c>
    </row>
    <row r="154" s="12" customFormat="1">
      <c r="B154" s="235"/>
      <c r="C154" s="236"/>
      <c r="D154" s="229" t="s">
        <v>285</v>
      </c>
      <c r="E154" s="237" t="s">
        <v>19</v>
      </c>
      <c r="F154" s="238" t="s">
        <v>393</v>
      </c>
      <c r="G154" s="236"/>
      <c r="H154" s="239">
        <v>500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285</v>
      </c>
      <c r="AU154" s="245" t="s">
        <v>86</v>
      </c>
      <c r="AV154" s="12" t="s">
        <v>86</v>
      </c>
      <c r="AW154" s="12" t="s">
        <v>37</v>
      </c>
      <c r="AX154" s="12" t="s">
        <v>76</v>
      </c>
      <c r="AY154" s="245" t="s">
        <v>195</v>
      </c>
    </row>
    <row r="155" s="13" customFormat="1">
      <c r="B155" s="246"/>
      <c r="C155" s="247"/>
      <c r="D155" s="229" t="s">
        <v>285</v>
      </c>
      <c r="E155" s="248" t="s">
        <v>19</v>
      </c>
      <c r="F155" s="249" t="s">
        <v>294</v>
      </c>
      <c r="G155" s="247"/>
      <c r="H155" s="250">
        <v>4035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AT155" s="256" t="s">
        <v>285</v>
      </c>
      <c r="AU155" s="256" t="s">
        <v>86</v>
      </c>
      <c r="AV155" s="13" t="s">
        <v>213</v>
      </c>
      <c r="AW155" s="13" t="s">
        <v>37</v>
      </c>
      <c r="AX155" s="13" t="s">
        <v>84</v>
      </c>
      <c r="AY155" s="256" t="s">
        <v>195</v>
      </c>
    </row>
    <row r="156" s="1" customFormat="1" ht="22.5" customHeight="1">
      <c r="B156" s="39"/>
      <c r="C156" s="217" t="s">
        <v>7</v>
      </c>
      <c r="D156" s="217" t="s">
        <v>198</v>
      </c>
      <c r="E156" s="218" t="s">
        <v>394</v>
      </c>
      <c r="F156" s="219" t="s">
        <v>395</v>
      </c>
      <c r="G156" s="220" t="s">
        <v>336</v>
      </c>
      <c r="H156" s="221">
        <v>25.010000000000002</v>
      </c>
      <c r="I156" s="222"/>
      <c r="J156" s="223">
        <f>ROUND(I156*H156,2)</f>
        <v>0</v>
      </c>
      <c r="K156" s="219" t="s">
        <v>19</v>
      </c>
      <c r="L156" s="44"/>
      <c r="M156" s="224" t="s">
        <v>19</v>
      </c>
      <c r="N156" s="225" t="s">
        <v>47</v>
      </c>
      <c r="O156" s="8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AR156" s="18" t="s">
        <v>213</v>
      </c>
      <c r="AT156" s="18" t="s">
        <v>198</v>
      </c>
      <c r="AU156" s="18" t="s">
        <v>86</v>
      </c>
      <c r="AY156" s="18" t="s">
        <v>195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84</v>
      </c>
      <c r="BK156" s="228">
        <f>ROUND(I156*H156,2)</f>
        <v>0</v>
      </c>
      <c r="BL156" s="18" t="s">
        <v>213</v>
      </c>
      <c r="BM156" s="18" t="s">
        <v>396</v>
      </c>
    </row>
    <row r="157" s="1" customFormat="1">
      <c r="B157" s="39"/>
      <c r="C157" s="40"/>
      <c r="D157" s="229" t="s">
        <v>204</v>
      </c>
      <c r="E157" s="40"/>
      <c r="F157" s="230" t="s">
        <v>395</v>
      </c>
      <c r="G157" s="40"/>
      <c r="H157" s="40"/>
      <c r="I157" s="144"/>
      <c r="J157" s="40"/>
      <c r="K157" s="40"/>
      <c r="L157" s="44"/>
      <c r="M157" s="231"/>
      <c r="N157" s="80"/>
      <c r="O157" s="80"/>
      <c r="P157" s="80"/>
      <c r="Q157" s="80"/>
      <c r="R157" s="80"/>
      <c r="S157" s="80"/>
      <c r="T157" s="81"/>
      <c r="AT157" s="18" t="s">
        <v>204</v>
      </c>
      <c r="AU157" s="18" t="s">
        <v>86</v>
      </c>
    </row>
    <row r="158" s="12" customFormat="1">
      <c r="B158" s="235"/>
      <c r="C158" s="236"/>
      <c r="D158" s="229" t="s">
        <v>285</v>
      </c>
      <c r="E158" s="237" t="s">
        <v>19</v>
      </c>
      <c r="F158" s="238" t="s">
        <v>397</v>
      </c>
      <c r="G158" s="236"/>
      <c r="H158" s="239">
        <v>25.010000000000002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285</v>
      </c>
      <c r="AU158" s="245" t="s">
        <v>86</v>
      </c>
      <c r="AV158" s="12" t="s">
        <v>86</v>
      </c>
      <c r="AW158" s="12" t="s">
        <v>37</v>
      </c>
      <c r="AX158" s="12" t="s">
        <v>84</v>
      </c>
      <c r="AY158" s="245" t="s">
        <v>195</v>
      </c>
    </row>
    <row r="159" s="1" customFormat="1" ht="22.5" customHeight="1">
      <c r="B159" s="39"/>
      <c r="C159" s="217" t="s">
        <v>398</v>
      </c>
      <c r="D159" s="217" t="s">
        <v>198</v>
      </c>
      <c r="E159" s="218" t="s">
        <v>399</v>
      </c>
      <c r="F159" s="219" t="s">
        <v>400</v>
      </c>
      <c r="G159" s="220" t="s">
        <v>336</v>
      </c>
      <c r="H159" s="221">
        <v>10.227</v>
      </c>
      <c r="I159" s="222"/>
      <c r="J159" s="223">
        <f>ROUND(I159*H159,2)</f>
        <v>0</v>
      </c>
      <c r="K159" s="219" t="s">
        <v>19</v>
      </c>
      <c r="L159" s="44"/>
      <c r="M159" s="224" t="s">
        <v>19</v>
      </c>
      <c r="N159" s="225" t="s">
        <v>47</v>
      </c>
      <c r="O159" s="8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18" t="s">
        <v>213</v>
      </c>
      <c r="AT159" s="18" t="s">
        <v>198</v>
      </c>
      <c r="AU159" s="18" t="s">
        <v>86</v>
      </c>
      <c r="AY159" s="18" t="s">
        <v>195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84</v>
      </c>
      <c r="BK159" s="228">
        <f>ROUND(I159*H159,2)</f>
        <v>0</v>
      </c>
      <c r="BL159" s="18" t="s">
        <v>213</v>
      </c>
      <c r="BM159" s="18" t="s">
        <v>401</v>
      </c>
    </row>
    <row r="160" s="1" customFormat="1">
      <c r="B160" s="39"/>
      <c r="C160" s="40"/>
      <c r="D160" s="229" t="s">
        <v>204</v>
      </c>
      <c r="E160" s="40"/>
      <c r="F160" s="230" t="s">
        <v>400</v>
      </c>
      <c r="G160" s="40"/>
      <c r="H160" s="40"/>
      <c r="I160" s="144"/>
      <c r="J160" s="40"/>
      <c r="K160" s="40"/>
      <c r="L160" s="44"/>
      <c r="M160" s="231"/>
      <c r="N160" s="80"/>
      <c r="O160" s="80"/>
      <c r="P160" s="80"/>
      <c r="Q160" s="80"/>
      <c r="R160" s="80"/>
      <c r="S160" s="80"/>
      <c r="T160" s="81"/>
      <c r="AT160" s="18" t="s">
        <v>204</v>
      </c>
      <c r="AU160" s="18" t="s">
        <v>86</v>
      </c>
    </row>
    <row r="161" s="12" customFormat="1">
      <c r="B161" s="235"/>
      <c r="C161" s="236"/>
      <c r="D161" s="229" t="s">
        <v>285</v>
      </c>
      <c r="E161" s="237" t="s">
        <v>19</v>
      </c>
      <c r="F161" s="238" t="s">
        <v>402</v>
      </c>
      <c r="G161" s="236"/>
      <c r="H161" s="239">
        <v>2.452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285</v>
      </c>
      <c r="AU161" s="245" t="s">
        <v>86</v>
      </c>
      <c r="AV161" s="12" t="s">
        <v>86</v>
      </c>
      <c r="AW161" s="12" t="s">
        <v>37</v>
      </c>
      <c r="AX161" s="12" t="s">
        <v>76</v>
      </c>
      <c r="AY161" s="245" t="s">
        <v>195</v>
      </c>
    </row>
    <row r="162" s="12" customFormat="1">
      <c r="B162" s="235"/>
      <c r="C162" s="236"/>
      <c r="D162" s="229" t="s">
        <v>285</v>
      </c>
      <c r="E162" s="237" t="s">
        <v>19</v>
      </c>
      <c r="F162" s="238" t="s">
        <v>403</v>
      </c>
      <c r="G162" s="236"/>
      <c r="H162" s="239">
        <v>3.5350000000000001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285</v>
      </c>
      <c r="AU162" s="245" t="s">
        <v>86</v>
      </c>
      <c r="AV162" s="12" t="s">
        <v>86</v>
      </c>
      <c r="AW162" s="12" t="s">
        <v>37</v>
      </c>
      <c r="AX162" s="12" t="s">
        <v>76</v>
      </c>
      <c r="AY162" s="245" t="s">
        <v>195</v>
      </c>
    </row>
    <row r="163" s="12" customFormat="1">
      <c r="B163" s="235"/>
      <c r="C163" s="236"/>
      <c r="D163" s="229" t="s">
        <v>285</v>
      </c>
      <c r="E163" s="237" t="s">
        <v>19</v>
      </c>
      <c r="F163" s="238" t="s">
        <v>404</v>
      </c>
      <c r="G163" s="236"/>
      <c r="H163" s="239">
        <v>3.5840000000000001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285</v>
      </c>
      <c r="AU163" s="245" t="s">
        <v>86</v>
      </c>
      <c r="AV163" s="12" t="s">
        <v>86</v>
      </c>
      <c r="AW163" s="12" t="s">
        <v>37</v>
      </c>
      <c r="AX163" s="12" t="s">
        <v>76</v>
      </c>
      <c r="AY163" s="245" t="s">
        <v>195</v>
      </c>
    </row>
    <row r="164" s="12" customFormat="1">
      <c r="B164" s="235"/>
      <c r="C164" s="236"/>
      <c r="D164" s="229" t="s">
        <v>285</v>
      </c>
      <c r="E164" s="237" t="s">
        <v>19</v>
      </c>
      <c r="F164" s="238" t="s">
        <v>405</v>
      </c>
      <c r="G164" s="236"/>
      <c r="H164" s="239">
        <v>0.65600000000000003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285</v>
      </c>
      <c r="AU164" s="245" t="s">
        <v>86</v>
      </c>
      <c r="AV164" s="12" t="s">
        <v>86</v>
      </c>
      <c r="AW164" s="12" t="s">
        <v>37</v>
      </c>
      <c r="AX164" s="12" t="s">
        <v>76</v>
      </c>
      <c r="AY164" s="245" t="s">
        <v>195</v>
      </c>
    </row>
    <row r="165" s="13" customFormat="1">
      <c r="B165" s="246"/>
      <c r="C165" s="247"/>
      <c r="D165" s="229" t="s">
        <v>285</v>
      </c>
      <c r="E165" s="248" t="s">
        <v>19</v>
      </c>
      <c r="F165" s="249" t="s">
        <v>294</v>
      </c>
      <c r="G165" s="247"/>
      <c r="H165" s="250">
        <v>10.227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AT165" s="256" t="s">
        <v>285</v>
      </c>
      <c r="AU165" s="256" t="s">
        <v>86</v>
      </c>
      <c r="AV165" s="13" t="s">
        <v>213</v>
      </c>
      <c r="AW165" s="13" t="s">
        <v>37</v>
      </c>
      <c r="AX165" s="13" t="s">
        <v>84</v>
      </c>
      <c r="AY165" s="256" t="s">
        <v>195</v>
      </c>
    </row>
    <row r="166" s="1" customFormat="1" ht="16.5" customHeight="1">
      <c r="B166" s="39"/>
      <c r="C166" s="217" t="s">
        <v>406</v>
      </c>
      <c r="D166" s="217" t="s">
        <v>198</v>
      </c>
      <c r="E166" s="218" t="s">
        <v>407</v>
      </c>
      <c r="F166" s="219" t="s">
        <v>408</v>
      </c>
      <c r="G166" s="220" t="s">
        <v>336</v>
      </c>
      <c r="H166" s="221">
        <v>31.202000000000002</v>
      </c>
      <c r="I166" s="222"/>
      <c r="J166" s="223">
        <f>ROUND(I166*H166,2)</f>
        <v>0</v>
      </c>
      <c r="K166" s="219" t="s">
        <v>208</v>
      </c>
      <c r="L166" s="44"/>
      <c r="M166" s="224" t="s">
        <v>19</v>
      </c>
      <c r="N166" s="225" t="s">
        <v>47</v>
      </c>
      <c r="O166" s="8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AR166" s="18" t="s">
        <v>213</v>
      </c>
      <c r="AT166" s="18" t="s">
        <v>198</v>
      </c>
      <c r="AU166" s="18" t="s">
        <v>86</v>
      </c>
      <c r="AY166" s="18" t="s">
        <v>195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8" t="s">
        <v>84</v>
      </c>
      <c r="BK166" s="228">
        <f>ROUND(I166*H166,2)</f>
        <v>0</v>
      </c>
      <c r="BL166" s="18" t="s">
        <v>213</v>
      </c>
      <c r="BM166" s="18" t="s">
        <v>409</v>
      </c>
    </row>
    <row r="167" s="1" customFormat="1">
      <c r="B167" s="39"/>
      <c r="C167" s="40"/>
      <c r="D167" s="229" t="s">
        <v>204</v>
      </c>
      <c r="E167" s="40"/>
      <c r="F167" s="230" t="s">
        <v>410</v>
      </c>
      <c r="G167" s="40"/>
      <c r="H167" s="40"/>
      <c r="I167" s="144"/>
      <c r="J167" s="40"/>
      <c r="K167" s="40"/>
      <c r="L167" s="44"/>
      <c r="M167" s="231"/>
      <c r="N167" s="80"/>
      <c r="O167" s="80"/>
      <c r="P167" s="80"/>
      <c r="Q167" s="80"/>
      <c r="R167" s="80"/>
      <c r="S167" s="80"/>
      <c r="T167" s="81"/>
      <c r="AT167" s="18" t="s">
        <v>204</v>
      </c>
      <c r="AU167" s="18" t="s">
        <v>86</v>
      </c>
    </row>
    <row r="168" s="12" customFormat="1">
      <c r="B168" s="235"/>
      <c r="C168" s="236"/>
      <c r="D168" s="229" t="s">
        <v>285</v>
      </c>
      <c r="E168" s="237" t="s">
        <v>19</v>
      </c>
      <c r="F168" s="238" t="s">
        <v>397</v>
      </c>
      <c r="G168" s="236"/>
      <c r="H168" s="239">
        <v>25.010000000000002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285</v>
      </c>
      <c r="AU168" s="245" t="s">
        <v>86</v>
      </c>
      <c r="AV168" s="12" t="s">
        <v>86</v>
      </c>
      <c r="AW168" s="12" t="s">
        <v>37</v>
      </c>
      <c r="AX168" s="12" t="s">
        <v>76</v>
      </c>
      <c r="AY168" s="245" t="s">
        <v>195</v>
      </c>
    </row>
    <row r="169" s="12" customFormat="1">
      <c r="B169" s="235"/>
      <c r="C169" s="236"/>
      <c r="D169" s="229" t="s">
        <v>285</v>
      </c>
      <c r="E169" s="237" t="s">
        <v>19</v>
      </c>
      <c r="F169" s="238" t="s">
        <v>402</v>
      </c>
      <c r="G169" s="236"/>
      <c r="H169" s="239">
        <v>2.452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285</v>
      </c>
      <c r="AU169" s="245" t="s">
        <v>86</v>
      </c>
      <c r="AV169" s="12" t="s">
        <v>86</v>
      </c>
      <c r="AW169" s="12" t="s">
        <v>37</v>
      </c>
      <c r="AX169" s="12" t="s">
        <v>76</v>
      </c>
      <c r="AY169" s="245" t="s">
        <v>195</v>
      </c>
    </row>
    <row r="170" s="12" customFormat="1">
      <c r="B170" s="235"/>
      <c r="C170" s="236"/>
      <c r="D170" s="229" t="s">
        <v>285</v>
      </c>
      <c r="E170" s="237" t="s">
        <v>19</v>
      </c>
      <c r="F170" s="238" t="s">
        <v>404</v>
      </c>
      <c r="G170" s="236"/>
      <c r="H170" s="239">
        <v>3.5840000000000001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285</v>
      </c>
      <c r="AU170" s="245" t="s">
        <v>86</v>
      </c>
      <c r="AV170" s="12" t="s">
        <v>86</v>
      </c>
      <c r="AW170" s="12" t="s">
        <v>37</v>
      </c>
      <c r="AX170" s="12" t="s">
        <v>76</v>
      </c>
      <c r="AY170" s="245" t="s">
        <v>195</v>
      </c>
    </row>
    <row r="171" s="12" customFormat="1">
      <c r="B171" s="235"/>
      <c r="C171" s="236"/>
      <c r="D171" s="229" t="s">
        <v>285</v>
      </c>
      <c r="E171" s="237" t="s">
        <v>19</v>
      </c>
      <c r="F171" s="238" t="s">
        <v>411</v>
      </c>
      <c r="G171" s="236"/>
      <c r="H171" s="239">
        <v>0.156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285</v>
      </c>
      <c r="AU171" s="245" t="s">
        <v>86</v>
      </c>
      <c r="AV171" s="12" t="s">
        <v>86</v>
      </c>
      <c r="AW171" s="12" t="s">
        <v>37</v>
      </c>
      <c r="AX171" s="12" t="s">
        <v>76</v>
      </c>
      <c r="AY171" s="245" t="s">
        <v>195</v>
      </c>
    </row>
    <row r="172" s="13" customFormat="1">
      <c r="B172" s="246"/>
      <c r="C172" s="247"/>
      <c r="D172" s="229" t="s">
        <v>285</v>
      </c>
      <c r="E172" s="248" t="s">
        <v>19</v>
      </c>
      <c r="F172" s="249" t="s">
        <v>294</v>
      </c>
      <c r="G172" s="247"/>
      <c r="H172" s="250">
        <v>31.202000000000002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AT172" s="256" t="s">
        <v>285</v>
      </c>
      <c r="AU172" s="256" t="s">
        <v>86</v>
      </c>
      <c r="AV172" s="13" t="s">
        <v>213</v>
      </c>
      <c r="AW172" s="13" t="s">
        <v>37</v>
      </c>
      <c r="AX172" s="13" t="s">
        <v>84</v>
      </c>
      <c r="AY172" s="256" t="s">
        <v>195</v>
      </c>
    </row>
    <row r="173" s="1" customFormat="1" ht="16.5" customHeight="1">
      <c r="B173" s="39"/>
      <c r="C173" s="217" t="s">
        <v>412</v>
      </c>
      <c r="D173" s="217" t="s">
        <v>198</v>
      </c>
      <c r="E173" s="218" t="s">
        <v>413</v>
      </c>
      <c r="F173" s="219" t="s">
        <v>414</v>
      </c>
      <c r="G173" s="220" t="s">
        <v>336</v>
      </c>
      <c r="H173" s="221">
        <v>200.80000000000001</v>
      </c>
      <c r="I173" s="222"/>
      <c r="J173" s="223">
        <f>ROUND(I173*H173,2)</f>
        <v>0</v>
      </c>
      <c r="K173" s="219" t="s">
        <v>208</v>
      </c>
      <c r="L173" s="44"/>
      <c r="M173" s="224" t="s">
        <v>19</v>
      </c>
      <c r="N173" s="225" t="s">
        <v>47</v>
      </c>
      <c r="O173" s="8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AR173" s="18" t="s">
        <v>213</v>
      </c>
      <c r="AT173" s="18" t="s">
        <v>198</v>
      </c>
      <c r="AU173" s="18" t="s">
        <v>86</v>
      </c>
      <c r="AY173" s="18" t="s">
        <v>195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8" t="s">
        <v>84</v>
      </c>
      <c r="BK173" s="228">
        <f>ROUND(I173*H173,2)</f>
        <v>0</v>
      </c>
      <c r="BL173" s="18" t="s">
        <v>213</v>
      </c>
      <c r="BM173" s="18" t="s">
        <v>415</v>
      </c>
    </row>
    <row r="174" s="1" customFormat="1">
      <c r="B174" s="39"/>
      <c r="C174" s="40"/>
      <c r="D174" s="229" t="s">
        <v>204</v>
      </c>
      <c r="E174" s="40"/>
      <c r="F174" s="230" t="s">
        <v>338</v>
      </c>
      <c r="G174" s="40"/>
      <c r="H174" s="40"/>
      <c r="I174" s="144"/>
      <c r="J174" s="40"/>
      <c r="K174" s="40"/>
      <c r="L174" s="44"/>
      <c r="M174" s="231"/>
      <c r="N174" s="80"/>
      <c r="O174" s="80"/>
      <c r="P174" s="80"/>
      <c r="Q174" s="80"/>
      <c r="R174" s="80"/>
      <c r="S174" s="80"/>
      <c r="T174" s="81"/>
      <c r="AT174" s="18" t="s">
        <v>204</v>
      </c>
      <c r="AU174" s="18" t="s">
        <v>86</v>
      </c>
    </row>
    <row r="175" s="12" customFormat="1">
      <c r="B175" s="235"/>
      <c r="C175" s="236"/>
      <c r="D175" s="229" t="s">
        <v>285</v>
      </c>
      <c r="E175" s="237" t="s">
        <v>19</v>
      </c>
      <c r="F175" s="238" t="s">
        <v>416</v>
      </c>
      <c r="G175" s="236"/>
      <c r="H175" s="239">
        <v>200.80000000000001</v>
      </c>
      <c r="I175" s="240"/>
      <c r="J175" s="236"/>
      <c r="K175" s="236"/>
      <c r="L175" s="241"/>
      <c r="M175" s="267"/>
      <c r="N175" s="268"/>
      <c r="O175" s="268"/>
      <c r="P175" s="268"/>
      <c r="Q175" s="268"/>
      <c r="R175" s="268"/>
      <c r="S175" s="268"/>
      <c r="T175" s="269"/>
      <c r="AT175" s="245" t="s">
        <v>285</v>
      </c>
      <c r="AU175" s="245" t="s">
        <v>86</v>
      </c>
      <c r="AV175" s="12" t="s">
        <v>86</v>
      </c>
      <c r="AW175" s="12" t="s">
        <v>37</v>
      </c>
      <c r="AX175" s="12" t="s">
        <v>84</v>
      </c>
      <c r="AY175" s="245" t="s">
        <v>195</v>
      </c>
    </row>
    <row r="176" s="1" customFormat="1" ht="6.96" customHeight="1">
      <c r="B176" s="58"/>
      <c r="C176" s="59"/>
      <c r="D176" s="59"/>
      <c r="E176" s="59"/>
      <c r="F176" s="59"/>
      <c r="G176" s="59"/>
      <c r="H176" s="59"/>
      <c r="I176" s="168"/>
      <c r="J176" s="59"/>
      <c r="K176" s="59"/>
      <c r="L176" s="44"/>
    </row>
  </sheetData>
  <sheetProtection sheet="1" autoFilter="0" formatColumns="0" formatRows="0" objects="1" scenarios="1" spinCount="100000" saltValue="7qVL9wMJcD8b4DMI93zKsz0aL7iMfJq0yx5Y4MS6Yw/b6AopDri0uw+nx4J+cEfi9T9pXxuvglPhMkmpDv9Htg==" hashValue="qkkl6lRPY32j9/jxUR4CbdSRuL3E1zibJD0d8PWJh/bvtwh2JuqYSqwH95LOw+ovubPJ2UhESJMA30E4XsK7fg==" algorithmName="SHA-512" password="CC35"/>
  <autoFilter ref="C82:K17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93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417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ROUND(J90,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ROUND((SUM(BE90:BE530)),  2)</f>
        <v>0</v>
      </c>
      <c r="I33" s="157">
        <v>0.20999999999999999</v>
      </c>
      <c r="J33" s="156">
        <f>ROUND(((SUM(BE90:BE530))*I33),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ROUND((SUM(BF90:BF530)),  2)</f>
        <v>0</v>
      </c>
      <c r="I34" s="157">
        <v>0.14999999999999999</v>
      </c>
      <c r="J34" s="156">
        <f>ROUND(((SUM(BF90:BF530))*I34),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ROUND((SUM(BG90:BG530)),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ROUND((SUM(BH90:BH530)),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ROUND((SUM(BI90:BI530)),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101.1 - Rekonstrukce Malešické ulice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J90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J91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J92</f>
        <v>0</v>
      </c>
      <c r="K61" s="122"/>
      <c r="L61" s="190"/>
    </row>
    <row r="62" s="9" customFormat="1" ht="19.92" customHeight="1">
      <c r="B62" s="185"/>
      <c r="C62" s="122"/>
      <c r="D62" s="186" t="s">
        <v>418</v>
      </c>
      <c r="E62" s="187"/>
      <c r="F62" s="187"/>
      <c r="G62" s="187"/>
      <c r="H62" s="187"/>
      <c r="I62" s="188"/>
      <c r="J62" s="189">
        <f>J177</f>
        <v>0</v>
      </c>
      <c r="K62" s="122"/>
      <c r="L62" s="190"/>
    </row>
    <row r="63" s="9" customFormat="1" ht="19.92" customHeight="1">
      <c r="B63" s="185"/>
      <c r="C63" s="122"/>
      <c r="D63" s="186" t="s">
        <v>419</v>
      </c>
      <c r="E63" s="187"/>
      <c r="F63" s="187"/>
      <c r="G63" s="187"/>
      <c r="H63" s="187"/>
      <c r="I63" s="188"/>
      <c r="J63" s="189">
        <f>J181</f>
        <v>0</v>
      </c>
      <c r="K63" s="122"/>
      <c r="L63" s="190"/>
    </row>
    <row r="64" s="9" customFormat="1" ht="19.92" customHeight="1">
      <c r="B64" s="185"/>
      <c r="C64" s="122"/>
      <c r="D64" s="186" t="s">
        <v>420</v>
      </c>
      <c r="E64" s="187"/>
      <c r="F64" s="187"/>
      <c r="G64" s="187"/>
      <c r="H64" s="187"/>
      <c r="I64" s="188"/>
      <c r="J64" s="189">
        <f>J185</f>
        <v>0</v>
      </c>
      <c r="K64" s="122"/>
      <c r="L64" s="190"/>
    </row>
    <row r="65" s="9" customFormat="1" ht="19.92" customHeight="1">
      <c r="B65" s="185"/>
      <c r="C65" s="122"/>
      <c r="D65" s="186" t="s">
        <v>421</v>
      </c>
      <c r="E65" s="187"/>
      <c r="F65" s="187"/>
      <c r="G65" s="187"/>
      <c r="H65" s="187"/>
      <c r="I65" s="188"/>
      <c r="J65" s="189">
        <f>J190</f>
        <v>0</v>
      </c>
      <c r="K65" s="122"/>
      <c r="L65" s="190"/>
    </row>
    <row r="66" s="9" customFormat="1" ht="19.92" customHeight="1">
      <c r="B66" s="185"/>
      <c r="C66" s="122"/>
      <c r="D66" s="186" t="s">
        <v>275</v>
      </c>
      <c r="E66" s="187"/>
      <c r="F66" s="187"/>
      <c r="G66" s="187"/>
      <c r="H66" s="187"/>
      <c r="I66" s="188"/>
      <c r="J66" s="189">
        <f>J325</f>
        <v>0</v>
      </c>
      <c r="K66" s="122"/>
      <c r="L66" s="190"/>
    </row>
    <row r="67" s="9" customFormat="1" ht="19.92" customHeight="1">
      <c r="B67" s="185"/>
      <c r="C67" s="122"/>
      <c r="D67" s="186" t="s">
        <v>276</v>
      </c>
      <c r="E67" s="187"/>
      <c r="F67" s="187"/>
      <c r="G67" s="187"/>
      <c r="H67" s="187"/>
      <c r="I67" s="188"/>
      <c r="J67" s="189">
        <f>J483</f>
        <v>0</v>
      </c>
      <c r="K67" s="122"/>
      <c r="L67" s="190"/>
    </row>
    <row r="68" s="9" customFormat="1" ht="19.92" customHeight="1">
      <c r="B68" s="185"/>
      <c r="C68" s="122"/>
      <c r="D68" s="186" t="s">
        <v>422</v>
      </c>
      <c r="E68" s="187"/>
      <c r="F68" s="187"/>
      <c r="G68" s="187"/>
      <c r="H68" s="187"/>
      <c r="I68" s="188"/>
      <c r="J68" s="189">
        <f>J511</f>
        <v>0</v>
      </c>
      <c r="K68" s="122"/>
      <c r="L68" s="190"/>
    </row>
    <row r="69" s="8" customFormat="1" ht="24.96" customHeight="1">
      <c r="B69" s="178"/>
      <c r="C69" s="179"/>
      <c r="D69" s="180" t="s">
        <v>423</v>
      </c>
      <c r="E69" s="181"/>
      <c r="F69" s="181"/>
      <c r="G69" s="181"/>
      <c r="H69" s="181"/>
      <c r="I69" s="182"/>
      <c r="J69" s="183">
        <f>J517</f>
        <v>0</v>
      </c>
      <c r="K69" s="179"/>
      <c r="L69" s="184"/>
    </row>
    <row r="70" s="9" customFormat="1" ht="19.92" customHeight="1">
      <c r="B70" s="185"/>
      <c r="C70" s="122"/>
      <c r="D70" s="186" t="s">
        <v>424</v>
      </c>
      <c r="E70" s="187"/>
      <c r="F70" s="187"/>
      <c r="G70" s="187"/>
      <c r="H70" s="187"/>
      <c r="I70" s="188"/>
      <c r="J70" s="189">
        <f>J518</f>
        <v>0</v>
      </c>
      <c r="K70" s="122"/>
      <c r="L70" s="190"/>
    </row>
    <row r="71" s="1" customFormat="1" ht="21.84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8"/>
      <c r="J72" s="59"/>
      <c r="K72" s="59"/>
      <c r="L72" s="44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71"/>
      <c r="J76" s="61"/>
      <c r="K76" s="61"/>
      <c r="L76" s="44"/>
    </row>
    <row r="77" s="1" customFormat="1" ht="24.96" customHeight="1">
      <c r="B77" s="39"/>
      <c r="C77" s="24" t="s">
        <v>179</v>
      </c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16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6.5" customHeight="1">
      <c r="B80" s="39"/>
      <c r="C80" s="40"/>
      <c r="D80" s="40"/>
      <c r="E80" s="172" t="str">
        <f>E7</f>
        <v>Malešická, 1. a 2. etapa, 2. etapa Za Vackovem - Habrová</v>
      </c>
      <c r="F80" s="33"/>
      <c r="G80" s="33"/>
      <c r="H80" s="33"/>
      <c r="I80" s="144"/>
      <c r="J80" s="40"/>
      <c r="K80" s="40"/>
      <c r="L80" s="44"/>
    </row>
    <row r="81" s="1" customFormat="1" ht="12" customHeight="1">
      <c r="B81" s="39"/>
      <c r="C81" s="33" t="s">
        <v>168</v>
      </c>
      <c r="D81" s="40"/>
      <c r="E81" s="40"/>
      <c r="F81" s="40"/>
      <c r="G81" s="40"/>
      <c r="H81" s="40"/>
      <c r="I81" s="144"/>
      <c r="J81" s="40"/>
      <c r="K81" s="40"/>
      <c r="L81" s="44"/>
    </row>
    <row r="82" s="1" customFormat="1" ht="16.5" customHeight="1">
      <c r="B82" s="39"/>
      <c r="C82" s="40"/>
      <c r="D82" s="40"/>
      <c r="E82" s="65" t="str">
        <f>E9</f>
        <v>SO 101.1 - Rekonstrukce Malešické ulice</v>
      </c>
      <c r="F82" s="40"/>
      <c r="G82" s="40"/>
      <c r="H82" s="40"/>
      <c r="I82" s="144"/>
      <c r="J82" s="40"/>
      <c r="K82" s="40"/>
      <c r="L82" s="44"/>
    </row>
    <row r="83" s="1" customFormat="1" ht="6.96" customHeight="1"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44"/>
    </row>
    <row r="84" s="1" customFormat="1" ht="12" customHeight="1">
      <c r="B84" s="39"/>
      <c r="C84" s="33" t="s">
        <v>21</v>
      </c>
      <c r="D84" s="40"/>
      <c r="E84" s="40"/>
      <c r="F84" s="28" t="str">
        <f>F12</f>
        <v>Praha 3</v>
      </c>
      <c r="G84" s="40"/>
      <c r="H84" s="40"/>
      <c r="I84" s="146" t="s">
        <v>23</v>
      </c>
      <c r="J84" s="68" t="str">
        <f>IF(J12="","",J12)</f>
        <v>25. 10. 2018</v>
      </c>
      <c r="K84" s="40"/>
      <c r="L84" s="44"/>
    </row>
    <row r="85" s="1" customFormat="1" ht="6.96" customHeight="1">
      <c r="B85" s="39"/>
      <c r="C85" s="40"/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3.65" customHeight="1">
      <c r="B86" s="39"/>
      <c r="C86" s="33" t="s">
        <v>25</v>
      </c>
      <c r="D86" s="40"/>
      <c r="E86" s="40"/>
      <c r="F86" s="28" t="str">
        <f>E15</f>
        <v>Technická správa komunikací hl. m. Prahy</v>
      </c>
      <c r="G86" s="40"/>
      <c r="H86" s="40"/>
      <c r="I86" s="146" t="s">
        <v>33</v>
      </c>
      <c r="J86" s="37" t="str">
        <f>E21</f>
        <v>NOVÁK &amp; PARTNER, s.r.o.</v>
      </c>
      <c r="K86" s="40"/>
      <c r="L86" s="44"/>
    </row>
    <row r="87" s="1" customFormat="1" ht="13.65" customHeight="1">
      <c r="B87" s="39"/>
      <c r="C87" s="33" t="s">
        <v>31</v>
      </c>
      <c r="D87" s="40"/>
      <c r="E87" s="40"/>
      <c r="F87" s="28" t="str">
        <f>IF(E18="","",E18)</f>
        <v>Vyplň údaj</v>
      </c>
      <c r="G87" s="40"/>
      <c r="H87" s="40"/>
      <c r="I87" s="146" t="s">
        <v>38</v>
      </c>
      <c r="J87" s="37" t="str">
        <f>E24</f>
        <v xml:space="preserve"> </v>
      </c>
      <c r="K87" s="40"/>
      <c r="L87" s="44"/>
    </row>
    <row r="88" s="1" customFormat="1" ht="10.32" customHeight="1"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44"/>
    </row>
    <row r="89" s="10" customFormat="1" ht="29.28" customHeight="1">
      <c r="B89" s="191"/>
      <c r="C89" s="192" t="s">
        <v>180</v>
      </c>
      <c r="D89" s="193" t="s">
        <v>61</v>
      </c>
      <c r="E89" s="193" t="s">
        <v>57</v>
      </c>
      <c r="F89" s="193" t="s">
        <v>58</v>
      </c>
      <c r="G89" s="193" t="s">
        <v>181</v>
      </c>
      <c r="H89" s="193" t="s">
        <v>182</v>
      </c>
      <c r="I89" s="194" t="s">
        <v>183</v>
      </c>
      <c r="J89" s="193" t="s">
        <v>172</v>
      </c>
      <c r="K89" s="195" t="s">
        <v>184</v>
      </c>
      <c r="L89" s="196"/>
      <c r="M89" s="88" t="s">
        <v>19</v>
      </c>
      <c r="N89" s="89" t="s">
        <v>46</v>
      </c>
      <c r="O89" s="89" t="s">
        <v>185</v>
      </c>
      <c r="P89" s="89" t="s">
        <v>186</v>
      </c>
      <c r="Q89" s="89" t="s">
        <v>187</v>
      </c>
      <c r="R89" s="89" t="s">
        <v>188</v>
      </c>
      <c r="S89" s="89" t="s">
        <v>189</v>
      </c>
      <c r="T89" s="90" t="s">
        <v>190</v>
      </c>
    </row>
    <row r="90" s="1" customFormat="1" ht="22.8" customHeight="1">
      <c r="B90" s="39"/>
      <c r="C90" s="95" t="s">
        <v>191</v>
      </c>
      <c r="D90" s="40"/>
      <c r="E90" s="40"/>
      <c r="F90" s="40"/>
      <c r="G90" s="40"/>
      <c r="H90" s="40"/>
      <c r="I90" s="144"/>
      <c r="J90" s="197">
        <f>BK90</f>
        <v>0</v>
      </c>
      <c r="K90" s="40"/>
      <c r="L90" s="44"/>
      <c r="M90" s="91"/>
      <c r="N90" s="92"/>
      <c r="O90" s="92"/>
      <c r="P90" s="198">
        <f>P91+P517</f>
        <v>0</v>
      </c>
      <c r="Q90" s="92"/>
      <c r="R90" s="198">
        <f>R91+R517</f>
        <v>766.10773800000004</v>
      </c>
      <c r="S90" s="92"/>
      <c r="T90" s="199">
        <f>T91+T517</f>
        <v>2813.942</v>
      </c>
      <c r="AT90" s="18" t="s">
        <v>75</v>
      </c>
      <c r="AU90" s="18" t="s">
        <v>173</v>
      </c>
      <c r="BK90" s="200">
        <f>BK91+BK517</f>
        <v>0</v>
      </c>
    </row>
    <row r="91" s="11" customFormat="1" ht="25.92" customHeight="1">
      <c r="B91" s="201"/>
      <c r="C91" s="202"/>
      <c r="D91" s="203" t="s">
        <v>75</v>
      </c>
      <c r="E91" s="204" t="s">
        <v>277</v>
      </c>
      <c r="F91" s="204" t="s">
        <v>278</v>
      </c>
      <c r="G91" s="202"/>
      <c r="H91" s="202"/>
      <c r="I91" s="205"/>
      <c r="J91" s="206">
        <f>BK91</f>
        <v>0</v>
      </c>
      <c r="K91" s="202"/>
      <c r="L91" s="207"/>
      <c r="M91" s="208"/>
      <c r="N91" s="209"/>
      <c r="O91" s="209"/>
      <c r="P91" s="210">
        <f>P92+P177+P181+P185+P190+P325+P483+P511</f>
        <v>0</v>
      </c>
      <c r="Q91" s="209"/>
      <c r="R91" s="210">
        <f>R92+R177+R181+R185+R190+R325+R483+R511</f>
        <v>766.10234800000001</v>
      </c>
      <c r="S91" s="209"/>
      <c r="T91" s="211">
        <f>T92+T177+T181+T185+T190+T325+T483+T511</f>
        <v>2813.942</v>
      </c>
      <c r="AR91" s="212" t="s">
        <v>84</v>
      </c>
      <c r="AT91" s="213" t="s">
        <v>75</v>
      </c>
      <c r="AU91" s="213" t="s">
        <v>76</v>
      </c>
      <c r="AY91" s="212" t="s">
        <v>195</v>
      </c>
      <c r="BK91" s="214">
        <f>BK92+BK177+BK181+BK185+BK190+BK325+BK483+BK511</f>
        <v>0</v>
      </c>
    </row>
    <row r="92" s="11" customFormat="1" ht="22.8" customHeight="1">
      <c r="B92" s="201"/>
      <c r="C92" s="202"/>
      <c r="D92" s="203" t="s">
        <v>75</v>
      </c>
      <c r="E92" s="215" t="s">
        <v>84</v>
      </c>
      <c r="F92" s="215" t="s">
        <v>279</v>
      </c>
      <c r="G92" s="202"/>
      <c r="H92" s="202"/>
      <c r="I92" s="205"/>
      <c r="J92" s="216">
        <f>BK92</f>
        <v>0</v>
      </c>
      <c r="K92" s="202"/>
      <c r="L92" s="207"/>
      <c r="M92" s="208"/>
      <c r="N92" s="209"/>
      <c r="O92" s="209"/>
      <c r="P92" s="210">
        <f>SUM(P93:P176)</f>
        <v>0</v>
      </c>
      <c r="Q92" s="209"/>
      <c r="R92" s="210">
        <f>SUM(R93:R176)</f>
        <v>0.84739000000000009</v>
      </c>
      <c r="S92" s="209"/>
      <c r="T92" s="211">
        <f>SUM(T93:T176)</f>
        <v>2813.942</v>
      </c>
      <c r="AR92" s="212" t="s">
        <v>84</v>
      </c>
      <c r="AT92" s="213" t="s">
        <v>75</v>
      </c>
      <c r="AU92" s="213" t="s">
        <v>84</v>
      </c>
      <c r="AY92" s="212" t="s">
        <v>195</v>
      </c>
      <c r="BK92" s="214">
        <f>SUM(BK93:BK176)</f>
        <v>0</v>
      </c>
    </row>
    <row r="93" s="1" customFormat="1" ht="16.5" customHeight="1">
      <c r="B93" s="39"/>
      <c r="C93" s="217" t="s">
        <v>84</v>
      </c>
      <c r="D93" s="217" t="s">
        <v>198</v>
      </c>
      <c r="E93" s="218" t="s">
        <v>425</v>
      </c>
      <c r="F93" s="219" t="s">
        <v>426</v>
      </c>
      <c r="G93" s="220" t="s">
        <v>282</v>
      </c>
      <c r="H93" s="221">
        <v>20</v>
      </c>
      <c r="I93" s="222"/>
      <c r="J93" s="223">
        <f>ROUND(I93*H93,2)</f>
        <v>0</v>
      </c>
      <c r="K93" s="219" t="s">
        <v>208</v>
      </c>
      <c r="L93" s="44"/>
      <c r="M93" s="224" t="s">
        <v>19</v>
      </c>
      <c r="N93" s="225" t="s">
        <v>47</v>
      </c>
      <c r="O93" s="80"/>
      <c r="P93" s="226">
        <f>O93*H93</f>
        <v>0</v>
      </c>
      <c r="Q93" s="226">
        <v>0</v>
      </c>
      <c r="R93" s="226">
        <f>Q93*H93</f>
        <v>0</v>
      </c>
      <c r="S93" s="226">
        <v>0.29499999999999998</v>
      </c>
      <c r="T93" s="227">
        <f>S93*H93</f>
        <v>5.8999999999999995</v>
      </c>
      <c r="AR93" s="18" t="s">
        <v>213</v>
      </c>
      <c r="AT93" s="18" t="s">
        <v>198</v>
      </c>
      <c r="AU93" s="18" t="s">
        <v>86</v>
      </c>
      <c r="AY93" s="18" t="s">
        <v>195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84</v>
      </c>
      <c r="BK93" s="228">
        <f>ROUND(I93*H93,2)</f>
        <v>0</v>
      </c>
      <c r="BL93" s="18" t="s">
        <v>213</v>
      </c>
      <c r="BM93" s="18" t="s">
        <v>427</v>
      </c>
    </row>
    <row r="94" s="1" customFormat="1">
      <c r="B94" s="39"/>
      <c r="C94" s="40"/>
      <c r="D94" s="229" t="s">
        <v>204</v>
      </c>
      <c r="E94" s="40"/>
      <c r="F94" s="230" t="s">
        <v>428</v>
      </c>
      <c r="G94" s="40"/>
      <c r="H94" s="40"/>
      <c r="I94" s="144"/>
      <c r="J94" s="40"/>
      <c r="K94" s="40"/>
      <c r="L94" s="44"/>
      <c r="M94" s="231"/>
      <c r="N94" s="80"/>
      <c r="O94" s="80"/>
      <c r="P94" s="80"/>
      <c r="Q94" s="80"/>
      <c r="R94" s="80"/>
      <c r="S94" s="80"/>
      <c r="T94" s="81"/>
      <c r="AT94" s="18" t="s">
        <v>204</v>
      </c>
      <c r="AU94" s="18" t="s">
        <v>86</v>
      </c>
    </row>
    <row r="95" s="12" customFormat="1">
      <c r="B95" s="235"/>
      <c r="C95" s="236"/>
      <c r="D95" s="229" t="s">
        <v>285</v>
      </c>
      <c r="E95" s="237" t="s">
        <v>19</v>
      </c>
      <c r="F95" s="238" t="s">
        <v>429</v>
      </c>
      <c r="G95" s="236"/>
      <c r="H95" s="239">
        <v>20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285</v>
      </c>
      <c r="AU95" s="245" t="s">
        <v>86</v>
      </c>
      <c r="AV95" s="12" t="s">
        <v>86</v>
      </c>
      <c r="AW95" s="12" t="s">
        <v>37</v>
      </c>
      <c r="AX95" s="12" t="s">
        <v>84</v>
      </c>
      <c r="AY95" s="245" t="s">
        <v>195</v>
      </c>
    </row>
    <row r="96" s="1" customFormat="1" ht="16.5" customHeight="1">
      <c r="B96" s="39"/>
      <c r="C96" s="217" t="s">
        <v>86</v>
      </c>
      <c r="D96" s="217" t="s">
        <v>198</v>
      </c>
      <c r="E96" s="218" t="s">
        <v>430</v>
      </c>
      <c r="F96" s="219" t="s">
        <v>431</v>
      </c>
      <c r="G96" s="220" t="s">
        <v>282</v>
      </c>
      <c r="H96" s="221">
        <v>279</v>
      </c>
      <c r="I96" s="222"/>
      <c r="J96" s="223">
        <f>ROUND(I96*H96,2)</f>
        <v>0</v>
      </c>
      <c r="K96" s="219" t="s">
        <v>208</v>
      </c>
      <c r="L96" s="44"/>
      <c r="M96" s="224" t="s">
        <v>19</v>
      </c>
      <c r="N96" s="225" t="s">
        <v>47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0.22</v>
      </c>
      <c r="T96" s="227">
        <f>S96*H96</f>
        <v>61.380000000000003</v>
      </c>
      <c r="AR96" s="18" t="s">
        <v>213</v>
      </c>
      <c r="AT96" s="18" t="s">
        <v>198</v>
      </c>
      <c r="AU96" s="18" t="s">
        <v>86</v>
      </c>
      <c r="AY96" s="18" t="s">
        <v>195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84</v>
      </c>
      <c r="BK96" s="228">
        <f>ROUND(I96*H96,2)</f>
        <v>0</v>
      </c>
      <c r="BL96" s="18" t="s">
        <v>213</v>
      </c>
      <c r="BM96" s="18" t="s">
        <v>432</v>
      </c>
    </row>
    <row r="97" s="1" customFormat="1">
      <c r="B97" s="39"/>
      <c r="C97" s="40"/>
      <c r="D97" s="229" t="s">
        <v>204</v>
      </c>
      <c r="E97" s="40"/>
      <c r="F97" s="230" t="s">
        <v>433</v>
      </c>
      <c r="G97" s="40"/>
      <c r="H97" s="40"/>
      <c r="I97" s="144"/>
      <c r="J97" s="40"/>
      <c r="K97" s="40"/>
      <c r="L97" s="44"/>
      <c r="M97" s="231"/>
      <c r="N97" s="80"/>
      <c r="O97" s="80"/>
      <c r="P97" s="80"/>
      <c r="Q97" s="80"/>
      <c r="R97" s="80"/>
      <c r="S97" s="80"/>
      <c r="T97" s="81"/>
      <c r="AT97" s="18" t="s">
        <v>204</v>
      </c>
      <c r="AU97" s="18" t="s">
        <v>86</v>
      </c>
    </row>
    <row r="98" s="14" customFormat="1">
      <c r="B98" s="257"/>
      <c r="C98" s="258"/>
      <c r="D98" s="229" t="s">
        <v>285</v>
      </c>
      <c r="E98" s="259" t="s">
        <v>19</v>
      </c>
      <c r="F98" s="260" t="s">
        <v>434</v>
      </c>
      <c r="G98" s="258"/>
      <c r="H98" s="259" t="s">
        <v>19</v>
      </c>
      <c r="I98" s="261"/>
      <c r="J98" s="258"/>
      <c r="K98" s="258"/>
      <c r="L98" s="262"/>
      <c r="M98" s="263"/>
      <c r="N98" s="264"/>
      <c r="O98" s="264"/>
      <c r="P98" s="264"/>
      <c r="Q98" s="264"/>
      <c r="R98" s="264"/>
      <c r="S98" s="264"/>
      <c r="T98" s="265"/>
      <c r="AT98" s="266" t="s">
        <v>285</v>
      </c>
      <c r="AU98" s="266" t="s">
        <v>86</v>
      </c>
      <c r="AV98" s="14" t="s">
        <v>84</v>
      </c>
      <c r="AW98" s="14" t="s">
        <v>37</v>
      </c>
      <c r="AX98" s="14" t="s">
        <v>76</v>
      </c>
      <c r="AY98" s="266" t="s">
        <v>195</v>
      </c>
    </row>
    <row r="99" s="12" customFormat="1">
      <c r="B99" s="235"/>
      <c r="C99" s="236"/>
      <c r="D99" s="229" t="s">
        <v>285</v>
      </c>
      <c r="E99" s="237" t="s">
        <v>19</v>
      </c>
      <c r="F99" s="238" t="s">
        <v>435</v>
      </c>
      <c r="G99" s="236"/>
      <c r="H99" s="239">
        <v>279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285</v>
      </c>
      <c r="AU99" s="245" t="s">
        <v>86</v>
      </c>
      <c r="AV99" s="12" t="s">
        <v>86</v>
      </c>
      <c r="AW99" s="12" t="s">
        <v>37</v>
      </c>
      <c r="AX99" s="12" t="s">
        <v>84</v>
      </c>
      <c r="AY99" s="245" t="s">
        <v>195</v>
      </c>
    </row>
    <row r="100" s="1" customFormat="1" ht="16.5" customHeight="1">
      <c r="B100" s="39"/>
      <c r="C100" s="217" t="s">
        <v>121</v>
      </c>
      <c r="D100" s="217" t="s">
        <v>198</v>
      </c>
      <c r="E100" s="218" t="s">
        <v>436</v>
      </c>
      <c r="F100" s="219" t="s">
        <v>437</v>
      </c>
      <c r="G100" s="220" t="s">
        <v>282</v>
      </c>
      <c r="H100" s="221">
        <v>2601</v>
      </c>
      <c r="I100" s="222"/>
      <c r="J100" s="223">
        <f>ROUND(I100*H100,2)</f>
        <v>0</v>
      </c>
      <c r="K100" s="219" t="s">
        <v>208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0.75</v>
      </c>
      <c r="T100" s="227">
        <f>S100*H100</f>
        <v>1950.75</v>
      </c>
      <c r="AR100" s="18" t="s">
        <v>213</v>
      </c>
      <c r="AT100" s="18" t="s">
        <v>198</v>
      </c>
      <c r="AU100" s="18" t="s">
        <v>86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213</v>
      </c>
      <c r="BM100" s="18" t="s">
        <v>438</v>
      </c>
    </row>
    <row r="101" s="1" customFormat="1">
      <c r="B101" s="39"/>
      <c r="C101" s="40"/>
      <c r="D101" s="229" t="s">
        <v>204</v>
      </c>
      <c r="E101" s="40"/>
      <c r="F101" s="230" t="s">
        <v>439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86</v>
      </c>
    </row>
    <row r="102" s="12" customFormat="1">
      <c r="B102" s="235"/>
      <c r="C102" s="236"/>
      <c r="D102" s="229" t="s">
        <v>285</v>
      </c>
      <c r="E102" s="237" t="s">
        <v>19</v>
      </c>
      <c r="F102" s="238" t="s">
        <v>440</v>
      </c>
      <c r="G102" s="236"/>
      <c r="H102" s="239">
        <v>2601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285</v>
      </c>
      <c r="AU102" s="245" t="s">
        <v>86</v>
      </c>
      <c r="AV102" s="12" t="s">
        <v>86</v>
      </c>
      <c r="AW102" s="12" t="s">
        <v>37</v>
      </c>
      <c r="AX102" s="12" t="s">
        <v>84</v>
      </c>
      <c r="AY102" s="245" t="s">
        <v>195</v>
      </c>
    </row>
    <row r="103" s="1" customFormat="1" ht="16.5" customHeight="1">
      <c r="B103" s="39"/>
      <c r="C103" s="217" t="s">
        <v>213</v>
      </c>
      <c r="D103" s="217" t="s">
        <v>198</v>
      </c>
      <c r="E103" s="218" t="s">
        <v>441</v>
      </c>
      <c r="F103" s="219" t="s">
        <v>442</v>
      </c>
      <c r="G103" s="220" t="s">
        <v>282</v>
      </c>
      <c r="H103" s="221">
        <v>2992</v>
      </c>
      <c r="I103" s="222"/>
      <c r="J103" s="223">
        <f>ROUND(I103*H103,2)</f>
        <v>0</v>
      </c>
      <c r="K103" s="219" t="s">
        <v>208</v>
      </c>
      <c r="L103" s="44"/>
      <c r="M103" s="224" t="s">
        <v>19</v>
      </c>
      <c r="N103" s="225" t="s">
        <v>47</v>
      </c>
      <c r="O103" s="80"/>
      <c r="P103" s="226">
        <f>O103*H103</f>
        <v>0</v>
      </c>
      <c r="Q103" s="226">
        <v>0.00012999999999999999</v>
      </c>
      <c r="R103" s="226">
        <f>Q103*H103</f>
        <v>0.38895999999999997</v>
      </c>
      <c r="S103" s="226">
        <v>0.25600000000000001</v>
      </c>
      <c r="T103" s="227">
        <f>S103*H103</f>
        <v>765.952</v>
      </c>
      <c r="AR103" s="18" t="s">
        <v>213</v>
      </c>
      <c r="AT103" s="18" t="s">
        <v>198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213</v>
      </c>
      <c r="BM103" s="18" t="s">
        <v>443</v>
      </c>
    </row>
    <row r="104" s="1" customFormat="1">
      <c r="B104" s="39"/>
      <c r="C104" s="40"/>
      <c r="D104" s="229" t="s">
        <v>204</v>
      </c>
      <c r="E104" s="40"/>
      <c r="F104" s="230" t="s">
        <v>444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4" customFormat="1">
      <c r="B105" s="257"/>
      <c r="C105" s="258"/>
      <c r="D105" s="229" t="s">
        <v>285</v>
      </c>
      <c r="E105" s="259" t="s">
        <v>19</v>
      </c>
      <c r="F105" s="260" t="s">
        <v>434</v>
      </c>
      <c r="G105" s="258"/>
      <c r="H105" s="259" t="s">
        <v>19</v>
      </c>
      <c r="I105" s="261"/>
      <c r="J105" s="258"/>
      <c r="K105" s="258"/>
      <c r="L105" s="262"/>
      <c r="M105" s="263"/>
      <c r="N105" s="264"/>
      <c r="O105" s="264"/>
      <c r="P105" s="264"/>
      <c r="Q105" s="264"/>
      <c r="R105" s="264"/>
      <c r="S105" s="264"/>
      <c r="T105" s="265"/>
      <c r="AT105" s="266" t="s">
        <v>285</v>
      </c>
      <c r="AU105" s="266" t="s">
        <v>86</v>
      </c>
      <c r="AV105" s="14" t="s">
        <v>84</v>
      </c>
      <c r="AW105" s="14" t="s">
        <v>37</v>
      </c>
      <c r="AX105" s="14" t="s">
        <v>76</v>
      </c>
      <c r="AY105" s="266" t="s">
        <v>195</v>
      </c>
    </row>
    <row r="106" s="12" customFormat="1">
      <c r="B106" s="235"/>
      <c r="C106" s="236"/>
      <c r="D106" s="229" t="s">
        <v>285</v>
      </c>
      <c r="E106" s="237" t="s">
        <v>19</v>
      </c>
      <c r="F106" s="238" t="s">
        <v>445</v>
      </c>
      <c r="G106" s="236"/>
      <c r="H106" s="239">
        <v>2992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285</v>
      </c>
      <c r="AU106" s="245" t="s">
        <v>86</v>
      </c>
      <c r="AV106" s="12" t="s">
        <v>86</v>
      </c>
      <c r="AW106" s="12" t="s">
        <v>37</v>
      </c>
      <c r="AX106" s="12" t="s">
        <v>84</v>
      </c>
      <c r="AY106" s="245" t="s">
        <v>195</v>
      </c>
    </row>
    <row r="107" s="1" customFormat="1" ht="16.5" customHeight="1">
      <c r="B107" s="39"/>
      <c r="C107" s="217" t="s">
        <v>194</v>
      </c>
      <c r="D107" s="217" t="s">
        <v>198</v>
      </c>
      <c r="E107" s="218" t="s">
        <v>446</v>
      </c>
      <c r="F107" s="219" t="s">
        <v>447</v>
      </c>
      <c r="G107" s="220" t="s">
        <v>312</v>
      </c>
      <c r="H107" s="221">
        <v>82</v>
      </c>
      <c r="I107" s="222"/>
      <c r="J107" s="223">
        <f>ROUND(I107*H107,2)</f>
        <v>0</v>
      </c>
      <c r="K107" s="219" t="s">
        <v>208</v>
      </c>
      <c r="L107" s="44"/>
      <c r="M107" s="224" t="s">
        <v>19</v>
      </c>
      <c r="N107" s="225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0.28999999999999998</v>
      </c>
      <c r="T107" s="227">
        <f>S107*H107</f>
        <v>23.779999999999998</v>
      </c>
      <c r="AR107" s="18" t="s">
        <v>213</v>
      </c>
      <c r="AT107" s="18" t="s">
        <v>198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213</v>
      </c>
      <c r="BM107" s="18" t="s">
        <v>448</v>
      </c>
    </row>
    <row r="108" s="1" customFormat="1">
      <c r="B108" s="39"/>
      <c r="C108" s="40"/>
      <c r="D108" s="229" t="s">
        <v>204</v>
      </c>
      <c r="E108" s="40"/>
      <c r="F108" s="230" t="s">
        <v>449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2" customFormat="1">
      <c r="B109" s="235"/>
      <c r="C109" s="236"/>
      <c r="D109" s="229" t="s">
        <v>285</v>
      </c>
      <c r="E109" s="237" t="s">
        <v>19</v>
      </c>
      <c r="F109" s="238" t="s">
        <v>450</v>
      </c>
      <c r="G109" s="236"/>
      <c r="H109" s="239">
        <v>64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285</v>
      </c>
      <c r="AU109" s="245" t="s">
        <v>86</v>
      </c>
      <c r="AV109" s="12" t="s">
        <v>86</v>
      </c>
      <c r="AW109" s="12" t="s">
        <v>37</v>
      </c>
      <c r="AX109" s="12" t="s">
        <v>76</v>
      </c>
      <c r="AY109" s="245" t="s">
        <v>195</v>
      </c>
    </row>
    <row r="110" s="12" customFormat="1">
      <c r="B110" s="235"/>
      <c r="C110" s="236"/>
      <c r="D110" s="229" t="s">
        <v>285</v>
      </c>
      <c r="E110" s="237" t="s">
        <v>19</v>
      </c>
      <c r="F110" s="238" t="s">
        <v>451</v>
      </c>
      <c r="G110" s="236"/>
      <c r="H110" s="239">
        <v>18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285</v>
      </c>
      <c r="AU110" s="245" t="s">
        <v>86</v>
      </c>
      <c r="AV110" s="12" t="s">
        <v>86</v>
      </c>
      <c r="AW110" s="12" t="s">
        <v>37</v>
      </c>
      <c r="AX110" s="12" t="s">
        <v>76</v>
      </c>
      <c r="AY110" s="245" t="s">
        <v>195</v>
      </c>
    </row>
    <row r="111" s="13" customFormat="1">
      <c r="B111" s="246"/>
      <c r="C111" s="247"/>
      <c r="D111" s="229" t="s">
        <v>285</v>
      </c>
      <c r="E111" s="248" t="s">
        <v>19</v>
      </c>
      <c r="F111" s="249" t="s">
        <v>294</v>
      </c>
      <c r="G111" s="247"/>
      <c r="H111" s="250">
        <v>82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AT111" s="256" t="s">
        <v>285</v>
      </c>
      <c r="AU111" s="256" t="s">
        <v>86</v>
      </c>
      <c r="AV111" s="13" t="s">
        <v>213</v>
      </c>
      <c r="AW111" s="13" t="s">
        <v>37</v>
      </c>
      <c r="AX111" s="13" t="s">
        <v>84</v>
      </c>
      <c r="AY111" s="256" t="s">
        <v>195</v>
      </c>
    </row>
    <row r="112" s="1" customFormat="1" ht="16.5" customHeight="1">
      <c r="B112" s="39"/>
      <c r="C112" s="217" t="s">
        <v>220</v>
      </c>
      <c r="D112" s="217" t="s">
        <v>198</v>
      </c>
      <c r="E112" s="218" t="s">
        <v>310</v>
      </c>
      <c r="F112" s="219" t="s">
        <v>311</v>
      </c>
      <c r="G112" s="220" t="s">
        <v>312</v>
      </c>
      <c r="H112" s="221">
        <v>20</v>
      </c>
      <c r="I112" s="222"/>
      <c r="J112" s="223">
        <f>ROUND(I112*H112,2)</f>
        <v>0</v>
      </c>
      <c r="K112" s="219" t="s">
        <v>208</v>
      </c>
      <c r="L112" s="44"/>
      <c r="M112" s="224" t="s">
        <v>19</v>
      </c>
      <c r="N112" s="225" t="s">
        <v>47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0.20499999999999999</v>
      </c>
      <c r="T112" s="227">
        <f>S112*H112</f>
        <v>4.0999999999999996</v>
      </c>
      <c r="AR112" s="18" t="s">
        <v>213</v>
      </c>
      <c r="AT112" s="18" t="s">
        <v>198</v>
      </c>
      <c r="AU112" s="18" t="s">
        <v>86</v>
      </c>
      <c r="AY112" s="18" t="s">
        <v>195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84</v>
      </c>
      <c r="BK112" s="228">
        <f>ROUND(I112*H112,2)</f>
        <v>0</v>
      </c>
      <c r="BL112" s="18" t="s">
        <v>213</v>
      </c>
      <c r="BM112" s="18" t="s">
        <v>452</v>
      </c>
    </row>
    <row r="113" s="1" customFormat="1">
      <c r="B113" s="39"/>
      <c r="C113" s="40"/>
      <c r="D113" s="229" t="s">
        <v>204</v>
      </c>
      <c r="E113" s="40"/>
      <c r="F113" s="230" t="s">
        <v>314</v>
      </c>
      <c r="G113" s="40"/>
      <c r="H113" s="40"/>
      <c r="I113" s="144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204</v>
      </c>
      <c r="AU113" s="18" t="s">
        <v>86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453</v>
      </c>
      <c r="G114" s="236"/>
      <c r="H114" s="239">
        <v>20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84</v>
      </c>
      <c r="AY114" s="245" t="s">
        <v>195</v>
      </c>
    </row>
    <row r="115" s="1" customFormat="1" ht="16.5" customHeight="1">
      <c r="B115" s="39"/>
      <c r="C115" s="217" t="s">
        <v>225</v>
      </c>
      <c r="D115" s="217" t="s">
        <v>198</v>
      </c>
      <c r="E115" s="218" t="s">
        <v>454</v>
      </c>
      <c r="F115" s="219" t="s">
        <v>455</v>
      </c>
      <c r="G115" s="220" t="s">
        <v>312</v>
      </c>
      <c r="H115" s="221">
        <v>52</v>
      </c>
      <c r="I115" s="222"/>
      <c r="J115" s="223">
        <f>ROUND(I115*H115,2)</f>
        <v>0</v>
      </c>
      <c r="K115" s="219" t="s">
        <v>208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0.040000000000000001</v>
      </c>
      <c r="T115" s="227">
        <f>S115*H115</f>
        <v>2.0800000000000001</v>
      </c>
      <c r="AR115" s="18" t="s">
        <v>213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213</v>
      </c>
      <c r="BM115" s="18" t="s">
        <v>456</v>
      </c>
    </row>
    <row r="116" s="1" customFormat="1">
      <c r="B116" s="39"/>
      <c r="C116" s="40"/>
      <c r="D116" s="229" t="s">
        <v>204</v>
      </c>
      <c r="E116" s="40"/>
      <c r="F116" s="230" t="s">
        <v>457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2" customFormat="1">
      <c r="B117" s="235"/>
      <c r="C117" s="236"/>
      <c r="D117" s="229" t="s">
        <v>285</v>
      </c>
      <c r="E117" s="237" t="s">
        <v>19</v>
      </c>
      <c r="F117" s="238" t="s">
        <v>458</v>
      </c>
      <c r="G117" s="236"/>
      <c r="H117" s="239">
        <v>52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285</v>
      </c>
      <c r="AU117" s="245" t="s">
        <v>86</v>
      </c>
      <c r="AV117" s="12" t="s">
        <v>86</v>
      </c>
      <c r="AW117" s="12" t="s">
        <v>37</v>
      </c>
      <c r="AX117" s="12" t="s">
        <v>84</v>
      </c>
      <c r="AY117" s="245" t="s">
        <v>195</v>
      </c>
    </row>
    <row r="118" s="1" customFormat="1" ht="16.5" customHeight="1">
      <c r="B118" s="39"/>
      <c r="C118" s="217" t="s">
        <v>229</v>
      </c>
      <c r="D118" s="217" t="s">
        <v>198</v>
      </c>
      <c r="E118" s="218" t="s">
        <v>459</v>
      </c>
      <c r="F118" s="219" t="s">
        <v>460</v>
      </c>
      <c r="G118" s="220" t="s">
        <v>289</v>
      </c>
      <c r="H118" s="221">
        <v>215.30000000000001</v>
      </c>
      <c r="I118" s="222"/>
      <c r="J118" s="223">
        <f>ROUND(I118*H118,2)</f>
        <v>0</v>
      </c>
      <c r="K118" s="219" t="s">
        <v>208</v>
      </c>
      <c r="L118" s="44"/>
      <c r="M118" s="224" t="s">
        <v>19</v>
      </c>
      <c r="N118" s="225" t="s">
        <v>47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213</v>
      </c>
      <c r="AT118" s="18" t="s">
        <v>198</v>
      </c>
      <c r="AU118" s="18" t="s">
        <v>86</v>
      </c>
      <c r="AY118" s="18" t="s">
        <v>195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84</v>
      </c>
      <c r="BK118" s="228">
        <f>ROUND(I118*H118,2)</f>
        <v>0</v>
      </c>
      <c r="BL118" s="18" t="s">
        <v>213</v>
      </c>
      <c r="BM118" s="18" t="s">
        <v>461</v>
      </c>
    </row>
    <row r="119" s="1" customFormat="1">
      <c r="B119" s="39"/>
      <c r="C119" s="40"/>
      <c r="D119" s="229" t="s">
        <v>204</v>
      </c>
      <c r="E119" s="40"/>
      <c r="F119" s="230" t="s">
        <v>462</v>
      </c>
      <c r="G119" s="40"/>
      <c r="H119" s="40"/>
      <c r="I119" s="144"/>
      <c r="J119" s="40"/>
      <c r="K119" s="40"/>
      <c r="L119" s="44"/>
      <c r="M119" s="231"/>
      <c r="N119" s="80"/>
      <c r="O119" s="80"/>
      <c r="P119" s="80"/>
      <c r="Q119" s="80"/>
      <c r="R119" s="80"/>
      <c r="S119" s="80"/>
      <c r="T119" s="81"/>
      <c r="AT119" s="18" t="s">
        <v>204</v>
      </c>
      <c r="AU119" s="18" t="s">
        <v>86</v>
      </c>
    </row>
    <row r="120" s="12" customFormat="1">
      <c r="B120" s="235"/>
      <c r="C120" s="236"/>
      <c r="D120" s="229" t="s">
        <v>285</v>
      </c>
      <c r="E120" s="237" t="s">
        <v>19</v>
      </c>
      <c r="F120" s="238" t="s">
        <v>463</v>
      </c>
      <c r="G120" s="236"/>
      <c r="H120" s="239">
        <v>215.30000000000001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285</v>
      </c>
      <c r="AU120" s="245" t="s">
        <v>86</v>
      </c>
      <c r="AV120" s="12" t="s">
        <v>86</v>
      </c>
      <c r="AW120" s="12" t="s">
        <v>37</v>
      </c>
      <c r="AX120" s="12" t="s">
        <v>84</v>
      </c>
      <c r="AY120" s="245" t="s">
        <v>195</v>
      </c>
    </row>
    <row r="121" s="1" customFormat="1" ht="16.5" customHeight="1">
      <c r="B121" s="39"/>
      <c r="C121" s="217" t="s">
        <v>235</v>
      </c>
      <c r="D121" s="217" t="s">
        <v>198</v>
      </c>
      <c r="E121" s="218" t="s">
        <v>464</v>
      </c>
      <c r="F121" s="219" t="s">
        <v>465</v>
      </c>
      <c r="G121" s="220" t="s">
        <v>289</v>
      </c>
      <c r="H121" s="221">
        <v>2153</v>
      </c>
      <c r="I121" s="222"/>
      <c r="J121" s="223">
        <f>ROUND(I121*H121,2)</f>
        <v>0</v>
      </c>
      <c r="K121" s="219" t="s">
        <v>208</v>
      </c>
      <c r="L121" s="44"/>
      <c r="M121" s="224" t="s">
        <v>19</v>
      </c>
      <c r="N121" s="225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213</v>
      </c>
      <c r="AT121" s="18" t="s">
        <v>198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213</v>
      </c>
      <c r="BM121" s="18" t="s">
        <v>466</v>
      </c>
    </row>
    <row r="122" s="1" customFormat="1">
      <c r="B122" s="39"/>
      <c r="C122" s="40"/>
      <c r="D122" s="229" t="s">
        <v>204</v>
      </c>
      <c r="E122" s="40"/>
      <c r="F122" s="230" t="s">
        <v>467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4" customFormat="1">
      <c r="B123" s="257"/>
      <c r="C123" s="258"/>
      <c r="D123" s="229" t="s">
        <v>285</v>
      </c>
      <c r="E123" s="259" t="s">
        <v>19</v>
      </c>
      <c r="F123" s="260" t="s">
        <v>468</v>
      </c>
      <c r="G123" s="258"/>
      <c r="H123" s="259" t="s">
        <v>19</v>
      </c>
      <c r="I123" s="261"/>
      <c r="J123" s="258"/>
      <c r="K123" s="258"/>
      <c r="L123" s="262"/>
      <c r="M123" s="263"/>
      <c r="N123" s="264"/>
      <c r="O123" s="264"/>
      <c r="P123" s="264"/>
      <c r="Q123" s="264"/>
      <c r="R123" s="264"/>
      <c r="S123" s="264"/>
      <c r="T123" s="265"/>
      <c r="AT123" s="266" t="s">
        <v>285</v>
      </c>
      <c r="AU123" s="266" t="s">
        <v>86</v>
      </c>
      <c r="AV123" s="14" t="s">
        <v>84</v>
      </c>
      <c r="AW123" s="14" t="s">
        <v>37</v>
      </c>
      <c r="AX123" s="14" t="s">
        <v>76</v>
      </c>
      <c r="AY123" s="266" t="s">
        <v>195</v>
      </c>
    </row>
    <row r="124" s="12" customFormat="1">
      <c r="B124" s="235"/>
      <c r="C124" s="236"/>
      <c r="D124" s="229" t="s">
        <v>285</v>
      </c>
      <c r="E124" s="237" t="s">
        <v>19</v>
      </c>
      <c r="F124" s="238" t="s">
        <v>469</v>
      </c>
      <c r="G124" s="236"/>
      <c r="H124" s="239">
        <v>635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285</v>
      </c>
      <c r="AU124" s="245" t="s">
        <v>86</v>
      </c>
      <c r="AV124" s="12" t="s">
        <v>86</v>
      </c>
      <c r="AW124" s="12" t="s">
        <v>37</v>
      </c>
      <c r="AX124" s="12" t="s">
        <v>76</v>
      </c>
      <c r="AY124" s="245" t="s">
        <v>195</v>
      </c>
    </row>
    <row r="125" s="12" customFormat="1">
      <c r="B125" s="235"/>
      <c r="C125" s="236"/>
      <c r="D125" s="229" t="s">
        <v>285</v>
      </c>
      <c r="E125" s="237" t="s">
        <v>19</v>
      </c>
      <c r="F125" s="238" t="s">
        <v>470</v>
      </c>
      <c r="G125" s="236"/>
      <c r="H125" s="239">
        <v>23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285</v>
      </c>
      <c r="AU125" s="245" t="s">
        <v>86</v>
      </c>
      <c r="AV125" s="12" t="s">
        <v>86</v>
      </c>
      <c r="AW125" s="12" t="s">
        <v>37</v>
      </c>
      <c r="AX125" s="12" t="s">
        <v>76</v>
      </c>
      <c r="AY125" s="245" t="s">
        <v>195</v>
      </c>
    </row>
    <row r="126" s="12" customFormat="1">
      <c r="B126" s="235"/>
      <c r="C126" s="236"/>
      <c r="D126" s="229" t="s">
        <v>285</v>
      </c>
      <c r="E126" s="237" t="s">
        <v>19</v>
      </c>
      <c r="F126" s="238" t="s">
        <v>471</v>
      </c>
      <c r="G126" s="236"/>
      <c r="H126" s="239">
        <v>1495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285</v>
      </c>
      <c r="AU126" s="245" t="s">
        <v>86</v>
      </c>
      <c r="AV126" s="12" t="s">
        <v>86</v>
      </c>
      <c r="AW126" s="12" t="s">
        <v>37</v>
      </c>
      <c r="AX126" s="12" t="s">
        <v>76</v>
      </c>
      <c r="AY126" s="245" t="s">
        <v>195</v>
      </c>
    </row>
    <row r="127" s="13" customFormat="1">
      <c r="B127" s="246"/>
      <c r="C127" s="247"/>
      <c r="D127" s="229" t="s">
        <v>285</v>
      </c>
      <c r="E127" s="248" t="s">
        <v>19</v>
      </c>
      <c r="F127" s="249" t="s">
        <v>294</v>
      </c>
      <c r="G127" s="247"/>
      <c r="H127" s="250">
        <v>2153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AT127" s="256" t="s">
        <v>285</v>
      </c>
      <c r="AU127" s="256" t="s">
        <v>86</v>
      </c>
      <c r="AV127" s="13" t="s">
        <v>213</v>
      </c>
      <c r="AW127" s="13" t="s">
        <v>37</v>
      </c>
      <c r="AX127" s="13" t="s">
        <v>84</v>
      </c>
      <c r="AY127" s="256" t="s">
        <v>195</v>
      </c>
    </row>
    <row r="128" s="1" customFormat="1" ht="22.5" customHeight="1">
      <c r="B128" s="39"/>
      <c r="C128" s="217" t="s">
        <v>239</v>
      </c>
      <c r="D128" s="217" t="s">
        <v>198</v>
      </c>
      <c r="E128" s="218" t="s">
        <v>472</v>
      </c>
      <c r="F128" s="219" t="s">
        <v>473</v>
      </c>
      <c r="G128" s="220" t="s">
        <v>289</v>
      </c>
      <c r="H128" s="221">
        <v>53.100000000000001</v>
      </c>
      <c r="I128" s="222"/>
      <c r="J128" s="223">
        <f>ROUND(I128*H128,2)</f>
        <v>0</v>
      </c>
      <c r="K128" s="219" t="s">
        <v>19</v>
      </c>
      <c r="L128" s="44"/>
      <c r="M128" s="224" t="s">
        <v>19</v>
      </c>
      <c r="N128" s="225" t="s">
        <v>47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213</v>
      </c>
      <c r="AT128" s="18" t="s">
        <v>198</v>
      </c>
      <c r="AU128" s="18" t="s">
        <v>86</v>
      </c>
      <c r="AY128" s="18" t="s">
        <v>195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84</v>
      </c>
      <c r="BK128" s="228">
        <f>ROUND(I128*H128,2)</f>
        <v>0</v>
      </c>
      <c r="BL128" s="18" t="s">
        <v>213</v>
      </c>
      <c r="BM128" s="18" t="s">
        <v>474</v>
      </c>
    </row>
    <row r="129" s="1" customFormat="1">
      <c r="B129" s="39"/>
      <c r="C129" s="40"/>
      <c r="D129" s="229" t="s">
        <v>204</v>
      </c>
      <c r="E129" s="40"/>
      <c r="F129" s="230" t="s">
        <v>473</v>
      </c>
      <c r="G129" s="40"/>
      <c r="H129" s="40"/>
      <c r="I129" s="144"/>
      <c r="J129" s="40"/>
      <c r="K129" s="40"/>
      <c r="L129" s="44"/>
      <c r="M129" s="231"/>
      <c r="N129" s="80"/>
      <c r="O129" s="80"/>
      <c r="P129" s="80"/>
      <c r="Q129" s="80"/>
      <c r="R129" s="80"/>
      <c r="S129" s="80"/>
      <c r="T129" s="81"/>
      <c r="AT129" s="18" t="s">
        <v>204</v>
      </c>
      <c r="AU129" s="18" t="s">
        <v>86</v>
      </c>
    </row>
    <row r="130" s="12" customFormat="1">
      <c r="B130" s="235"/>
      <c r="C130" s="236"/>
      <c r="D130" s="229" t="s">
        <v>285</v>
      </c>
      <c r="E130" s="237" t="s">
        <v>19</v>
      </c>
      <c r="F130" s="238" t="s">
        <v>475</v>
      </c>
      <c r="G130" s="236"/>
      <c r="H130" s="239">
        <v>53.100000000000001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285</v>
      </c>
      <c r="AU130" s="245" t="s">
        <v>86</v>
      </c>
      <c r="AV130" s="12" t="s">
        <v>86</v>
      </c>
      <c r="AW130" s="12" t="s">
        <v>37</v>
      </c>
      <c r="AX130" s="12" t="s">
        <v>84</v>
      </c>
      <c r="AY130" s="245" t="s">
        <v>195</v>
      </c>
    </row>
    <row r="131" s="1" customFormat="1" ht="22.5" customHeight="1">
      <c r="B131" s="39"/>
      <c r="C131" s="217" t="s">
        <v>243</v>
      </c>
      <c r="D131" s="217" t="s">
        <v>198</v>
      </c>
      <c r="E131" s="218" t="s">
        <v>476</v>
      </c>
      <c r="F131" s="219" t="s">
        <v>477</v>
      </c>
      <c r="G131" s="220" t="s">
        <v>289</v>
      </c>
      <c r="H131" s="221">
        <v>157.16</v>
      </c>
      <c r="I131" s="222"/>
      <c r="J131" s="223">
        <f>ROUND(I131*H131,2)</f>
        <v>0</v>
      </c>
      <c r="K131" s="219" t="s">
        <v>19</v>
      </c>
      <c r="L131" s="44"/>
      <c r="M131" s="224" t="s">
        <v>19</v>
      </c>
      <c r="N131" s="225" t="s">
        <v>47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213</v>
      </c>
      <c r="AT131" s="18" t="s">
        <v>198</v>
      </c>
      <c r="AU131" s="18" t="s">
        <v>86</v>
      </c>
      <c r="AY131" s="18" t="s">
        <v>195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84</v>
      </c>
      <c r="BK131" s="228">
        <f>ROUND(I131*H131,2)</f>
        <v>0</v>
      </c>
      <c r="BL131" s="18" t="s">
        <v>213</v>
      </c>
      <c r="BM131" s="18" t="s">
        <v>478</v>
      </c>
    </row>
    <row r="132" s="1" customFormat="1">
      <c r="B132" s="39"/>
      <c r="C132" s="40"/>
      <c r="D132" s="229" t="s">
        <v>204</v>
      </c>
      <c r="E132" s="40"/>
      <c r="F132" s="230" t="s">
        <v>477</v>
      </c>
      <c r="G132" s="40"/>
      <c r="H132" s="40"/>
      <c r="I132" s="144"/>
      <c r="J132" s="40"/>
      <c r="K132" s="40"/>
      <c r="L132" s="44"/>
      <c r="M132" s="231"/>
      <c r="N132" s="80"/>
      <c r="O132" s="80"/>
      <c r="P132" s="80"/>
      <c r="Q132" s="80"/>
      <c r="R132" s="80"/>
      <c r="S132" s="80"/>
      <c r="T132" s="81"/>
      <c r="AT132" s="18" t="s">
        <v>204</v>
      </c>
      <c r="AU132" s="18" t="s">
        <v>86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479</v>
      </c>
      <c r="G133" s="236"/>
      <c r="H133" s="239">
        <v>150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76</v>
      </c>
      <c r="AY133" s="245" t="s">
        <v>195</v>
      </c>
    </row>
    <row r="134" s="12" customFormat="1">
      <c r="B134" s="235"/>
      <c r="C134" s="236"/>
      <c r="D134" s="229" t="s">
        <v>285</v>
      </c>
      <c r="E134" s="237" t="s">
        <v>19</v>
      </c>
      <c r="F134" s="238" t="s">
        <v>480</v>
      </c>
      <c r="G134" s="236"/>
      <c r="H134" s="239">
        <v>7.1600000000000001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285</v>
      </c>
      <c r="AU134" s="245" t="s">
        <v>86</v>
      </c>
      <c r="AV134" s="12" t="s">
        <v>86</v>
      </c>
      <c r="AW134" s="12" t="s">
        <v>37</v>
      </c>
      <c r="AX134" s="12" t="s">
        <v>76</v>
      </c>
      <c r="AY134" s="245" t="s">
        <v>195</v>
      </c>
    </row>
    <row r="135" s="13" customFormat="1">
      <c r="B135" s="246"/>
      <c r="C135" s="247"/>
      <c r="D135" s="229" t="s">
        <v>285</v>
      </c>
      <c r="E135" s="248" t="s">
        <v>19</v>
      </c>
      <c r="F135" s="249" t="s">
        <v>294</v>
      </c>
      <c r="G135" s="247"/>
      <c r="H135" s="250">
        <v>157.16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AT135" s="256" t="s">
        <v>285</v>
      </c>
      <c r="AU135" s="256" t="s">
        <v>86</v>
      </c>
      <c r="AV135" s="13" t="s">
        <v>213</v>
      </c>
      <c r="AW135" s="13" t="s">
        <v>37</v>
      </c>
      <c r="AX135" s="13" t="s">
        <v>84</v>
      </c>
      <c r="AY135" s="256" t="s">
        <v>195</v>
      </c>
    </row>
    <row r="136" s="1" customFormat="1" ht="22.5" customHeight="1">
      <c r="B136" s="39"/>
      <c r="C136" s="217" t="s">
        <v>249</v>
      </c>
      <c r="D136" s="217" t="s">
        <v>198</v>
      </c>
      <c r="E136" s="218" t="s">
        <v>481</v>
      </c>
      <c r="F136" s="219" t="s">
        <v>482</v>
      </c>
      <c r="G136" s="220" t="s">
        <v>289</v>
      </c>
      <c r="H136" s="221">
        <v>2153</v>
      </c>
      <c r="I136" s="222"/>
      <c r="J136" s="223">
        <f>ROUND(I136*H136,2)</f>
        <v>0</v>
      </c>
      <c r="K136" s="219" t="s">
        <v>19</v>
      </c>
      <c r="L136" s="44"/>
      <c r="M136" s="224" t="s">
        <v>19</v>
      </c>
      <c r="N136" s="225" t="s">
        <v>47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213</v>
      </c>
      <c r="AT136" s="18" t="s">
        <v>198</v>
      </c>
      <c r="AU136" s="18" t="s">
        <v>86</v>
      </c>
      <c r="AY136" s="18" t="s">
        <v>195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84</v>
      </c>
      <c r="BK136" s="228">
        <f>ROUND(I136*H136,2)</f>
        <v>0</v>
      </c>
      <c r="BL136" s="18" t="s">
        <v>213</v>
      </c>
      <c r="BM136" s="18" t="s">
        <v>483</v>
      </c>
    </row>
    <row r="137" s="1" customFormat="1">
      <c r="B137" s="39"/>
      <c r="C137" s="40"/>
      <c r="D137" s="229" t="s">
        <v>204</v>
      </c>
      <c r="E137" s="40"/>
      <c r="F137" s="230" t="s">
        <v>484</v>
      </c>
      <c r="G137" s="40"/>
      <c r="H137" s="40"/>
      <c r="I137" s="144"/>
      <c r="J137" s="40"/>
      <c r="K137" s="40"/>
      <c r="L137" s="44"/>
      <c r="M137" s="231"/>
      <c r="N137" s="80"/>
      <c r="O137" s="80"/>
      <c r="P137" s="80"/>
      <c r="Q137" s="80"/>
      <c r="R137" s="80"/>
      <c r="S137" s="80"/>
      <c r="T137" s="81"/>
      <c r="AT137" s="18" t="s">
        <v>204</v>
      </c>
      <c r="AU137" s="18" t="s">
        <v>86</v>
      </c>
    </row>
    <row r="138" s="12" customFormat="1">
      <c r="B138" s="235"/>
      <c r="C138" s="236"/>
      <c r="D138" s="229" t="s">
        <v>285</v>
      </c>
      <c r="E138" s="237" t="s">
        <v>19</v>
      </c>
      <c r="F138" s="238" t="s">
        <v>485</v>
      </c>
      <c r="G138" s="236"/>
      <c r="H138" s="239">
        <v>2153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285</v>
      </c>
      <c r="AU138" s="245" t="s">
        <v>86</v>
      </c>
      <c r="AV138" s="12" t="s">
        <v>86</v>
      </c>
      <c r="AW138" s="12" t="s">
        <v>37</v>
      </c>
      <c r="AX138" s="12" t="s">
        <v>84</v>
      </c>
      <c r="AY138" s="245" t="s">
        <v>195</v>
      </c>
    </row>
    <row r="139" s="1" customFormat="1" ht="16.5" customHeight="1">
      <c r="B139" s="39"/>
      <c r="C139" s="217" t="s">
        <v>253</v>
      </c>
      <c r="D139" s="217" t="s">
        <v>198</v>
      </c>
      <c r="E139" s="218" t="s">
        <v>486</v>
      </c>
      <c r="F139" s="219" t="s">
        <v>487</v>
      </c>
      <c r="G139" s="220" t="s">
        <v>289</v>
      </c>
      <c r="H139" s="221">
        <v>150</v>
      </c>
      <c r="I139" s="222"/>
      <c r="J139" s="223">
        <f>ROUND(I139*H139,2)</f>
        <v>0</v>
      </c>
      <c r="K139" s="219" t="s">
        <v>208</v>
      </c>
      <c r="L139" s="44"/>
      <c r="M139" s="224" t="s">
        <v>19</v>
      </c>
      <c r="N139" s="225" t="s">
        <v>47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213</v>
      </c>
      <c r="AT139" s="18" t="s">
        <v>198</v>
      </c>
      <c r="AU139" s="18" t="s">
        <v>86</v>
      </c>
      <c r="AY139" s="18" t="s">
        <v>195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84</v>
      </c>
      <c r="BK139" s="228">
        <f>ROUND(I139*H139,2)</f>
        <v>0</v>
      </c>
      <c r="BL139" s="18" t="s">
        <v>213</v>
      </c>
      <c r="BM139" s="18" t="s">
        <v>488</v>
      </c>
    </row>
    <row r="140" s="1" customFormat="1">
      <c r="B140" s="39"/>
      <c r="C140" s="40"/>
      <c r="D140" s="229" t="s">
        <v>204</v>
      </c>
      <c r="E140" s="40"/>
      <c r="F140" s="230" t="s">
        <v>489</v>
      </c>
      <c r="G140" s="40"/>
      <c r="H140" s="40"/>
      <c r="I140" s="144"/>
      <c r="J140" s="40"/>
      <c r="K140" s="40"/>
      <c r="L140" s="44"/>
      <c r="M140" s="231"/>
      <c r="N140" s="80"/>
      <c r="O140" s="80"/>
      <c r="P140" s="80"/>
      <c r="Q140" s="80"/>
      <c r="R140" s="80"/>
      <c r="S140" s="80"/>
      <c r="T140" s="81"/>
      <c r="AT140" s="18" t="s">
        <v>204</v>
      </c>
      <c r="AU140" s="18" t="s">
        <v>86</v>
      </c>
    </row>
    <row r="141" s="14" customFormat="1">
      <c r="B141" s="257"/>
      <c r="C141" s="258"/>
      <c r="D141" s="229" t="s">
        <v>285</v>
      </c>
      <c r="E141" s="259" t="s">
        <v>19</v>
      </c>
      <c r="F141" s="260" t="s">
        <v>468</v>
      </c>
      <c r="G141" s="258"/>
      <c r="H141" s="259" t="s">
        <v>19</v>
      </c>
      <c r="I141" s="261"/>
      <c r="J141" s="258"/>
      <c r="K141" s="258"/>
      <c r="L141" s="262"/>
      <c r="M141" s="263"/>
      <c r="N141" s="264"/>
      <c r="O141" s="264"/>
      <c r="P141" s="264"/>
      <c r="Q141" s="264"/>
      <c r="R141" s="264"/>
      <c r="S141" s="264"/>
      <c r="T141" s="265"/>
      <c r="AT141" s="266" t="s">
        <v>285</v>
      </c>
      <c r="AU141" s="266" t="s">
        <v>86</v>
      </c>
      <c r="AV141" s="14" t="s">
        <v>84</v>
      </c>
      <c r="AW141" s="14" t="s">
        <v>37</v>
      </c>
      <c r="AX141" s="14" t="s">
        <v>76</v>
      </c>
      <c r="AY141" s="266" t="s">
        <v>195</v>
      </c>
    </row>
    <row r="142" s="12" customFormat="1">
      <c r="B142" s="235"/>
      <c r="C142" s="236"/>
      <c r="D142" s="229" t="s">
        <v>285</v>
      </c>
      <c r="E142" s="237" t="s">
        <v>19</v>
      </c>
      <c r="F142" s="238" t="s">
        <v>490</v>
      </c>
      <c r="G142" s="236"/>
      <c r="H142" s="239">
        <v>148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285</v>
      </c>
      <c r="AU142" s="245" t="s">
        <v>86</v>
      </c>
      <c r="AV142" s="12" t="s">
        <v>86</v>
      </c>
      <c r="AW142" s="12" t="s">
        <v>37</v>
      </c>
      <c r="AX142" s="12" t="s">
        <v>76</v>
      </c>
      <c r="AY142" s="245" t="s">
        <v>195</v>
      </c>
    </row>
    <row r="143" s="12" customFormat="1">
      <c r="B143" s="235"/>
      <c r="C143" s="236"/>
      <c r="D143" s="229" t="s">
        <v>285</v>
      </c>
      <c r="E143" s="237" t="s">
        <v>19</v>
      </c>
      <c r="F143" s="238" t="s">
        <v>491</v>
      </c>
      <c r="G143" s="236"/>
      <c r="H143" s="239">
        <v>2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285</v>
      </c>
      <c r="AU143" s="245" t="s">
        <v>86</v>
      </c>
      <c r="AV143" s="12" t="s">
        <v>86</v>
      </c>
      <c r="AW143" s="12" t="s">
        <v>37</v>
      </c>
      <c r="AX143" s="12" t="s">
        <v>76</v>
      </c>
      <c r="AY143" s="245" t="s">
        <v>195</v>
      </c>
    </row>
    <row r="144" s="13" customFormat="1">
      <c r="B144" s="246"/>
      <c r="C144" s="247"/>
      <c r="D144" s="229" t="s">
        <v>285</v>
      </c>
      <c r="E144" s="248" t="s">
        <v>19</v>
      </c>
      <c r="F144" s="249" t="s">
        <v>294</v>
      </c>
      <c r="G144" s="247"/>
      <c r="H144" s="250">
        <v>150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285</v>
      </c>
      <c r="AU144" s="256" t="s">
        <v>86</v>
      </c>
      <c r="AV144" s="13" t="s">
        <v>213</v>
      </c>
      <c r="AW144" s="13" t="s">
        <v>37</v>
      </c>
      <c r="AX144" s="13" t="s">
        <v>84</v>
      </c>
      <c r="AY144" s="256" t="s">
        <v>195</v>
      </c>
    </row>
    <row r="145" s="1" customFormat="1" ht="16.5" customHeight="1">
      <c r="B145" s="39"/>
      <c r="C145" s="217" t="s">
        <v>257</v>
      </c>
      <c r="D145" s="217" t="s">
        <v>198</v>
      </c>
      <c r="E145" s="218" t="s">
        <v>492</v>
      </c>
      <c r="F145" s="219" t="s">
        <v>493</v>
      </c>
      <c r="G145" s="220" t="s">
        <v>289</v>
      </c>
      <c r="H145" s="221">
        <v>1495</v>
      </c>
      <c r="I145" s="222"/>
      <c r="J145" s="223">
        <f>ROUND(I145*H145,2)</f>
        <v>0</v>
      </c>
      <c r="K145" s="219" t="s">
        <v>208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213</v>
      </c>
      <c r="AT145" s="18" t="s">
        <v>198</v>
      </c>
      <c r="AU145" s="18" t="s">
        <v>86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213</v>
      </c>
      <c r="BM145" s="18" t="s">
        <v>494</v>
      </c>
    </row>
    <row r="146" s="1" customFormat="1">
      <c r="B146" s="39"/>
      <c r="C146" s="40"/>
      <c r="D146" s="229" t="s">
        <v>204</v>
      </c>
      <c r="E146" s="40"/>
      <c r="F146" s="230" t="s">
        <v>495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86</v>
      </c>
    </row>
    <row r="147" s="12" customFormat="1">
      <c r="B147" s="235"/>
      <c r="C147" s="236"/>
      <c r="D147" s="229" t="s">
        <v>285</v>
      </c>
      <c r="E147" s="237" t="s">
        <v>19</v>
      </c>
      <c r="F147" s="238" t="s">
        <v>496</v>
      </c>
      <c r="G147" s="236"/>
      <c r="H147" s="239">
        <v>1495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285</v>
      </c>
      <c r="AU147" s="245" t="s">
        <v>86</v>
      </c>
      <c r="AV147" s="12" t="s">
        <v>86</v>
      </c>
      <c r="AW147" s="12" t="s">
        <v>37</v>
      </c>
      <c r="AX147" s="12" t="s">
        <v>84</v>
      </c>
      <c r="AY147" s="245" t="s">
        <v>195</v>
      </c>
    </row>
    <row r="148" s="1" customFormat="1" ht="16.5" customHeight="1">
      <c r="B148" s="39"/>
      <c r="C148" s="270" t="s">
        <v>8</v>
      </c>
      <c r="D148" s="270" t="s">
        <v>497</v>
      </c>
      <c r="E148" s="271" t="s">
        <v>498</v>
      </c>
      <c r="F148" s="272" t="s">
        <v>499</v>
      </c>
      <c r="G148" s="273" t="s">
        <v>336</v>
      </c>
      <c r="H148" s="274">
        <v>2990</v>
      </c>
      <c r="I148" s="275"/>
      <c r="J148" s="276">
        <f>ROUND(I148*H148,2)</f>
        <v>0</v>
      </c>
      <c r="K148" s="272" t="s">
        <v>208</v>
      </c>
      <c r="L148" s="277"/>
      <c r="M148" s="278" t="s">
        <v>19</v>
      </c>
      <c r="N148" s="279" t="s">
        <v>47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229</v>
      </c>
      <c r="AT148" s="18" t="s">
        <v>497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213</v>
      </c>
      <c r="BM148" s="18" t="s">
        <v>500</v>
      </c>
    </row>
    <row r="149" s="1" customFormat="1">
      <c r="B149" s="39"/>
      <c r="C149" s="40"/>
      <c r="D149" s="229" t="s">
        <v>204</v>
      </c>
      <c r="E149" s="40"/>
      <c r="F149" s="230" t="s">
        <v>499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86</v>
      </c>
    </row>
    <row r="150" s="12" customFormat="1">
      <c r="B150" s="235"/>
      <c r="C150" s="236"/>
      <c r="D150" s="229" t="s">
        <v>285</v>
      </c>
      <c r="E150" s="237" t="s">
        <v>19</v>
      </c>
      <c r="F150" s="238" t="s">
        <v>501</v>
      </c>
      <c r="G150" s="236"/>
      <c r="H150" s="239">
        <v>2990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285</v>
      </c>
      <c r="AU150" s="245" t="s">
        <v>86</v>
      </c>
      <c r="AV150" s="12" t="s">
        <v>86</v>
      </c>
      <c r="AW150" s="12" t="s">
        <v>37</v>
      </c>
      <c r="AX150" s="12" t="s">
        <v>84</v>
      </c>
      <c r="AY150" s="245" t="s">
        <v>195</v>
      </c>
    </row>
    <row r="151" s="1" customFormat="1" ht="16.5" customHeight="1">
      <c r="B151" s="39"/>
      <c r="C151" s="217" t="s">
        <v>267</v>
      </c>
      <c r="D151" s="217" t="s">
        <v>198</v>
      </c>
      <c r="E151" s="218" t="s">
        <v>330</v>
      </c>
      <c r="F151" s="219" t="s">
        <v>331</v>
      </c>
      <c r="G151" s="220" t="s">
        <v>289</v>
      </c>
      <c r="H151" s="221">
        <v>2153</v>
      </c>
      <c r="I151" s="222"/>
      <c r="J151" s="223">
        <f>ROUND(I151*H151,2)</f>
        <v>0</v>
      </c>
      <c r="K151" s="219" t="s">
        <v>208</v>
      </c>
      <c r="L151" s="44"/>
      <c r="M151" s="224" t="s">
        <v>19</v>
      </c>
      <c r="N151" s="225" t="s">
        <v>47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213</v>
      </c>
      <c r="AT151" s="18" t="s">
        <v>198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213</v>
      </c>
      <c r="BM151" s="18" t="s">
        <v>502</v>
      </c>
    </row>
    <row r="152" s="1" customFormat="1">
      <c r="B152" s="39"/>
      <c r="C152" s="40"/>
      <c r="D152" s="229" t="s">
        <v>204</v>
      </c>
      <c r="E152" s="40"/>
      <c r="F152" s="230" t="s">
        <v>331</v>
      </c>
      <c r="G152" s="40"/>
      <c r="H152" s="40"/>
      <c r="I152" s="144"/>
      <c r="J152" s="40"/>
      <c r="K152" s="40"/>
      <c r="L152" s="44"/>
      <c r="M152" s="231"/>
      <c r="N152" s="80"/>
      <c r="O152" s="80"/>
      <c r="P152" s="80"/>
      <c r="Q152" s="80"/>
      <c r="R152" s="80"/>
      <c r="S152" s="80"/>
      <c r="T152" s="81"/>
      <c r="AT152" s="18" t="s">
        <v>204</v>
      </c>
      <c r="AU152" s="18" t="s">
        <v>86</v>
      </c>
    </row>
    <row r="153" s="12" customFormat="1">
      <c r="B153" s="235"/>
      <c r="C153" s="236"/>
      <c r="D153" s="229" t="s">
        <v>285</v>
      </c>
      <c r="E153" s="237" t="s">
        <v>19</v>
      </c>
      <c r="F153" s="238" t="s">
        <v>485</v>
      </c>
      <c r="G153" s="236"/>
      <c r="H153" s="239">
        <v>2153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285</v>
      </c>
      <c r="AU153" s="245" t="s">
        <v>86</v>
      </c>
      <c r="AV153" s="12" t="s">
        <v>86</v>
      </c>
      <c r="AW153" s="12" t="s">
        <v>37</v>
      </c>
      <c r="AX153" s="12" t="s">
        <v>84</v>
      </c>
      <c r="AY153" s="245" t="s">
        <v>195</v>
      </c>
    </row>
    <row r="154" s="1" customFormat="1" ht="16.5" customHeight="1">
      <c r="B154" s="39"/>
      <c r="C154" s="217" t="s">
        <v>366</v>
      </c>
      <c r="D154" s="217" t="s">
        <v>198</v>
      </c>
      <c r="E154" s="218" t="s">
        <v>334</v>
      </c>
      <c r="F154" s="219" t="s">
        <v>335</v>
      </c>
      <c r="G154" s="220" t="s">
        <v>336</v>
      </c>
      <c r="H154" s="221">
        <v>4306</v>
      </c>
      <c r="I154" s="222"/>
      <c r="J154" s="223">
        <f>ROUND(I154*H154,2)</f>
        <v>0</v>
      </c>
      <c r="K154" s="219" t="s">
        <v>208</v>
      </c>
      <c r="L154" s="44"/>
      <c r="M154" s="224" t="s">
        <v>19</v>
      </c>
      <c r="N154" s="225" t="s">
        <v>47</v>
      </c>
      <c r="O154" s="8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8" t="s">
        <v>213</v>
      </c>
      <c r="AT154" s="18" t="s">
        <v>198</v>
      </c>
      <c r="AU154" s="18" t="s">
        <v>86</v>
      </c>
      <c r="AY154" s="18" t="s">
        <v>195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84</v>
      </c>
      <c r="BK154" s="228">
        <f>ROUND(I154*H154,2)</f>
        <v>0</v>
      </c>
      <c r="BL154" s="18" t="s">
        <v>213</v>
      </c>
      <c r="BM154" s="18" t="s">
        <v>503</v>
      </c>
    </row>
    <row r="155" s="1" customFormat="1">
      <c r="B155" s="39"/>
      <c r="C155" s="40"/>
      <c r="D155" s="229" t="s">
        <v>204</v>
      </c>
      <c r="E155" s="40"/>
      <c r="F155" s="230" t="s">
        <v>338</v>
      </c>
      <c r="G155" s="40"/>
      <c r="H155" s="40"/>
      <c r="I155" s="144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204</v>
      </c>
      <c r="AU155" s="18" t="s">
        <v>86</v>
      </c>
    </row>
    <row r="156" s="12" customFormat="1">
      <c r="B156" s="235"/>
      <c r="C156" s="236"/>
      <c r="D156" s="229" t="s">
        <v>285</v>
      </c>
      <c r="E156" s="237" t="s">
        <v>19</v>
      </c>
      <c r="F156" s="238" t="s">
        <v>504</v>
      </c>
      <c r="G156" s="236"/>
      <c r="H156" s="239">
        <v>4306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285</v>
      </c>
      <c r="AU156" s="245" t="s">
        <v>86</v>
      </c>
      <c r="AV156" s="12" t="s">
        <v>86</v>
      </c>
      <c r="AW156" s="12" t="s">
        <v>37</v>
      </c>
      <c r="AX156" s="12" t="s">
        <v>84</v>
      </c>
      <c r="AY156" s="245" t="s">
        <v>195</v>
      </c>
    </row>
    <row r="157" s="1" customFormat="1" ht="16.5" customHeight="1">
      <c r="B157" s="39"/>
      <c r="C157" s="217" t="s">
        <v>373</v>
      </c>
      <c r="D157" s="217" t="s">
        <v>198</v>
      </c>
      <c r="E157" s="218" t="s">
        <v>505</v>
      </c>
      <c r="F157" s="219" t="s">
        <v>506</v>
      </c>
      <c r="G157" s="220" t="s">
        <v>282</v>
      </c>
      <c r="H157" s="221">
        <v>4397</v>
      </c>
      <c r="I157" s="222"/>
      <c r="J157" s="223">
        <f>ROUND(I157*H157,2)</f>
        <v>0</v>
      </c>
      <c r="K157" s="219" t="s">
        <v>208</v>
      </c>
      <c r="L157" s="44"/>
      <c r="M157" s="224" t="s">
        <v>19</v>
      </c>
      <c r="N157" s="225" t="s">
        <v>47</v>
      </c>
      <c r="O157" s="8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18" t="s">
        <v>213</v>
      </c>
      <c r="AT157" s="18" t="s">
        <v>198</v>
      </c>
      <c r="AU157" s="18" t="s">
        <v>86</v>
      </c>
      <c r="AY157" s="18" t="s">
        <v>195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84</v>
      </c>
      <c r="BK157" s="228">
        <f>ROUND(I157*H157,2)</f>
        <v>0</v>
      </c>
      <c r="BL157" s="18" t="s">
        <v>213</v>
      </c>
      <c r="BM157" s="18" t="s">
        <v>507</v>
      </c>
    </row>
    <row r="158" s="1" customFormat="1">
      <c r="B158" s="39"/>
      <c r="C158" s="40"/>
      <c r="D158" s="229" t="s">
        <v>204</v>
      </c>
      <c r="E158" s="40"/>
      <c r="F158" s="230" t="s">
        <v>508</v>
      </c>
      <c r="G158" s="40"/>
      <c r="H158" s="40"/>
      <c r="I158" s="144"/>
      <c r="J158" s="40"/>
      <c r="K158" s="40"/>
      <c r="L158" s="44"/>
      <c r="M158" s="231"/>
      <c r="N158" s="80"/>
      <c r="O158" s="80"/>
      <c r="P158" s="80"/>
      <c r="Q158" s="80"/>
      <c r="R158" s="80"/>
      <c r="S158" s="80"/>
      <c r="T158" s="81"/>
      <c r="AT158" s="18" t="s">
        <v>204</v>
      </c>
      <c r="AU158" s="18" t="s">
        <v>86</v>
      </c>
    </row>
    <row r="159" s="14" customFormat="1">
      <c r="B159" s="257"/>
      <c r="C159" s="258"/>
      <c r="D159" s="229" t="s">
        <v>285</v>
      </c>
      <c r="E159" s="259" t="s">
        <v>19</v>
      </c>
      <c r="F159" s="260" t="s">
        <v>509</v>
      </c>
      <c r="G159" s="258"/>
      <c r="H159" s="259" t="s">
        <v>19</v>
      </c>
      <c r="I159" s="261"/>
      <c r="J159" s="258"/>
      <c r="K159" s="258"/>
      <c r="L159" s="262"/>
      <c r="M159" s="263"/>
      <c r="N159" s="264"/>
      <c r="O159" s="264"/>
      <c r="P159" s="264"/>
      <c r="Q159" s="264"/>
      <c r="R159" s="264"/>
      <c r="S159" s="264"/>
      <c r="T159" s="265"/>
      <c r="AT159" s="266" t="s">
        <v>285</v>
      </c>
      <c r="AU159" s="266" t="s">
        <v>86</v>
      </c>
      <c r="AV159" s="14" t="s">
        <v>84</v>
      </c>
      <c r="AW159" s="14" t="s">
        <v>37</v>
      </c>
      <c r="AX159" s="14" t="s">
        <v>76</v>
      </c>
      <c r="AY159" s="266" t="s">
        <v>195</v>
      </c>
    </row>
    <row r="160" s="12" customFormat="1">
      <c r="B160" s="235"/>
      <c r="C160" s="236"/>
      <c r="D160" s="229" t="s">
        <v>285</v>
      </c>
      <c r="E160" s="237" t="s">
        <v>19</v>
      </c>
      <c r="F160" s="238" t="s">
        <v>510</v>
      </c>
      <c r="G160" s="236"/>
      <c r="H160" s="239">
        <v>1413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285</v>
      </c>
      <c r="AU160" s="245" t="s">
        <v>86</v>
      </c>
      <c r="AV160" s="12" t="s">
        <v>86</v>
      </c>
      <c r="AW160" s="12" t="s">
        <v>37</v>
      </c>
      <c r="AX160" s="12" t="s">
        <v>76</v>
      </c>
      <c r="AY160" s="245" t="s">
        <v>195</v>
      </c>
    </row>
    <row r="161" s="12" customFormat="1">
      <c r="B161" s="235"/>
      <c r="C161" s="236"/>
      <c r="D161" s="229" t="s">
        <v>285</v>
      </c>
      <c r="E161" s="237" t="s">
        <v>19</v>
      </c>
      <c r="F161" s="238" t="s">
        <v>511</v>
      </c>
      <c r="G161" s="236"/>
      <c r="H161" s="239">
        <v>319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285</v>
      </c>
      <c r="AU161" s="245" t="s">
        <v>86</v>
      </c>
      <c r="AV161" s="12" t="s">
        <v>86</v>
      </c>
      <c r="AW161" s="12" t="s">
        <v>37</v>
      </c>
      <c r="AX161" s="12" t="s">
        <v>76</v>
      </c>
      <c r="AY161" s="245" t="s">
        <v>195</v>
      </c>
    </row>
    <row r="162" s="12" customFormat="1">
      <c r="B162" s="235"/>
      <c r="C162" s="236"/>
      <c r="D162" s="229" t="s">
        <v>285</v>
      </c>
      <c r="E162" s="237" t="s">
        <v>19</v>
      </c>
      <c r="F162" s="238" t="s">
        <v>512</v>
      </c>
      <c r="G162" s="236"/>
      <c r="H162" s="239">
        <v>2665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285</v>
      </c>
      <c r="AU162" s="245" t="s">
        <v>86</v>
      </c>
      <c r="AV162" s="12" t="s">
        <v>86</v>
      </c>
      <c r="AW162" s="12" t="s">
        <v>37</v>
      </c>
      <c r="AX162" s="12" t="s">
        <v>76</v>
      </c>
      <c r="AY162" s="245" t="s">
        <v>195</v>
      </c>
    </row>
    <row r="163" s="13" customFormat="1">
      <c r="B163" s="246"/>
      <c r="C163" s="247"/>
      <c r="D163" s="229" t="s">
        <v>285</v>
      </c>
      <c r="E163" s="248" t="s">
        <v>19</v>
      </c>
      <c r="F163" s="249" t="s">
        <v>294</v>
      </c>
      <c r="G163" s="247"/>
      <c r="H163" s="250">
        <v>4397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AT163" s="256" t="s">
        <v>285</v>
      </c>
      <c r="AU163" s="256" t="s">
        <v>86</v>
      </c>
      <c r="AV163" s="13" t="s">
        <v>213</v>
      </c>
      <c r="AW163" s="13" t="s">
        <v>37</v>
      </c>
      <c r="AX163" s="13" t="s">
        <v>84</v>
      </c>
      <c r="AY163" s="256" t="s">
        <v>195</v>
      </c>
    </row>
    <row r="164" s="1" customFormat="1" ht="16.5" customHeight="1">
      <c r="B164" s="39"/>
      <c r="C164" s="217" t="s">
        <v>381</v>
      </c>
      <c r="D164" s="217" t="s">
        <v>198</v>
      </c>
      <c r="E164" s="218" t="s">
        <v>513</v>
      </c>
      <c r="F164" s="219" t="s">
        <v>514</v>
      </c>
      <c r="G164" s="220" t="s">
        <v>282</v>
      </c>
      <c r="H164" s="221">
        <v>354</v>
      </c>
      <c r="I164" s="222"/>
      <c r="J164" s="223">
        <f>ROUND(I164*H164,2)</f>
        <v>0</v>
      </c>
      <c r="K164" s="219" t="s">
        <v>208</v>
      </c>
      <c r="L164" s="44"/>
      <c r="M164" s="224" t="s">
        <v>19</v>
      </c>
      <c r="N164" s="225" t="s">
        <v>47</v>
      </c>
      <c r="O164" s="8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AR164" s="18" t="s">
        <v>213</v>
      </c>
      <c r="AT164" s="18" t="s">
        <v>198</v>
      </c>
      <c r="AU164" s="18" t="s">
        <v>86</v>
      </c>
      <c r="AY164" s="18" t="s">
        <v>195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8" t="s">
        <v>84</v>
      </c>
      <c r="BK164" s="228">
        <f>ROUND(I164*H164,2)</f>
        <v>0</v>
      </c>
      <c r="BL164" s="18" t="s">
        <v>213</v>
      </c>
      <c r="BM164" s="18" t="s">
        <v>515</v>
      </c>
    </row>
    <row r="165" s="1" customFormat="1">
      <c r="B165" s="39"/>
      <c r="C165" s="40"/>
      <c r="D165" s="229" t="s">
        <v>204</v>
      </c>
      <c r="E165" s="40"/>
      <c r="F165" s="230" t="s">
        <v>516</v>
      </c>
      <c r="G165" s="40"/>
      <c r="H165" s="40"/>
      <c r="I165" s="144"/>
      <c r="J165" s="40"/>
      <c r="K165" s="40"/>
      <c r="L165" s="44"/>
      <c r="M165" s="231"/>
      <c r="N165" s="80"/>
      <c r="O165" s="80"/>
      <c r="P165" s="80"/>
      <c r="Q165" s="80"/>
      <c r="R165" s="80"/>
      <c r="S165" s="80"/>
      <c r="T165" s="81"/>
      <c r="AT165" s="18" t="s">
        <v>204</v>
      </c>
      <c r="AU165" s="18" t="s">
        <v>86</v>
      </c>
    </row>
    <row r="166" s="12" customFormat="1">
      <c r="B166" s="235"/>
      <c r="C166" s="236"/>
      <c r="D166" s="229" t="s">
        <v>285</v>
      </c>
      <c r="E166" s="237" t="s">
        <v>19</v>
      </c>
      <c r="F166" s="238" t="s">
        <v>517</v>
      </c>
      <c r="G166" s="236"/>
      <c r="H166" s="239">
        <v>354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285</v>
      </c>
      <c r="AU166" s="245" t="s">
        <v>86</v>
      </c>
      <c r="AV166" s="12" t="s">
        <v>86</v>
      </c>
      <c r="AW166" s="12" t="s">
        <v>37</v>
      </c>
      <c r="AX166" s="12" t="s">
        <v>84</v>
      </c>
      <c r="AY166" s="245" t="s">
        <v>195</v>
      </c>
    </row>
    <row r="167" s="1" customFormat="1" ht="16.5" customHeight="1">
      <c r="B167" s="39"/>
      <c r="C167" s="217" t="s">
        <v>387</v>
      </c>
      <c r="D167" s="217" t="s">
        <v>198</v>
      </c>
      <c r="E167" s="218" t="s">
        <v>518</v>
      </c>
      <c r="F167" s="219" t="s">
        <v>519</v>
      </c>
      <c r="G167" s="220" t="s">
        <v>282</v>
      </c>
      <c r="H167" s="221">
        <v>354</v>
      </c>
      <c r="I167" s="222"/>
      <c r="J167" s="223">
        <f>ROUND(I167*H167,2)</f>
        <v>0</v>
      </c>
      <c r="K167" s="219" t="s">
        <v>208</v>
      </c>
      <c r="L167" s="44"/>
      <c r="M167" s="224" t="s">
        <v>19</v>
      </c>
      <c r="N167" s="225" t="s">
        <v>47</v>
      </c>
      <c r="O167" s="80"/>
      <c r="P167" s="226">
        <f>O167*H167</f>
        <v>0</v>
      </c>
      <c r="Q167" s="226">
        <v>0.0012700000000000001</v>
      </c>
      <c r="R167" s="226">
        <f>Q167*H167</f>
        <v>0.44958000000000004</v>
      </c>
      <c r="S167" s="226">
        <v>0</v>
      </c>
      <c r="T167" s="227">
        <f>S167*H167</f>
        <v>0</v>
      </c>
      <c r="AR167" s="18" t="s">
        <v>213</v>
      </c>
      <c r="AT167" s="18" t="s">
        <v>198</v>
      </c>
      <c r="AU167" s="18" t="s">
        <v>86</v>
      </c>
      <c r="AY167" s="18" t="s">
        <v>195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84</v>
      </c>
      <c r="BK167" s="228">
        <f>ROUND(I167*H167,2)</f>
        <v>0</v>
      </c>
      <c r="BL167" s="18" t="s">
        <v>213</v>
      </c>
      <c r="BM167" s="18" t="s">
        <v>520</v>
      </c>
    </row>
    <row r="168" s="1" customFormat="1">
      <c r="B168" s="39"/>
      <c r="C168" s="40"/>
      <c r="D168" s="229" t="s">
        <v>204</v>
      </c>
      <c r="E168" s="40"/>
      <c r="F168" s="230" t="s">
        <v>519</v>
      </c>
      <c r="G168" s="40"/>
      <c r="H168" s="40"/>
      <c r="I168" s="144"/>
      <c r="J168" s="40"/>
      <c r="K168" s="40"/>
      <c r="L168" s="44"/>
      <c r="M168" s="231"/>
      <c r="N168" s="80"/>
      <c r="O168" s="80"/>
      <c r="P168" s="80"/>
      <c r="Q168" s="80"/>
      <c r="R168" s="80"/>
      <c r="S168" s="80"/>
      <c r="T168" s="81"/>
      <c r="AT168" s="18" t="s">
        <v>204</v>
      </c>
      <c r="AU168" s="18" t="s">
        <v>86</v>
      </c>
    </row>
    <row r="169" s="12" customFormat="1">
      <c r="B169" s="235"/>
      <c r="C169" s="236"/>
      <c r="D169" s="229" t="s">
        <v>285</v>
      </c>
      <c r="E169" s="237" t="s">
        <v>19</v>
      </c>
      <c r="F169" s="238" t="s">
        <v>521</v>
      </c>
      <c r="G169" s="236"/>
      <c r="H169" s="239">
        <v>354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285</v>
      </c>
      <c r="AU169" s="245" t="s">
        <v>86</v>
      </c>
      <c r="AV169" s="12" t="s">
        <v>86</v>
      </c>
      <c r="AW169" s="12" t="s">
        <v>37</v>
      </c>
      <c r="AX169" s="12" t="s">
        <v>84</v>
      </c>
      <c r="AY169" s="245" t="s">
        <v>195</v>
      </c>
    </row>
    <row r="170" s="1" customFormat="1" ht="16.5" customHeight="1">
      <c r="B170" s="39"/>
      <c r="C170" s="270" t="s">
        <v>7</v>
      </c>
      <c r="D170" s="270" t="s">
        <v>497</v>
      </c>
      <c r="E170" s="271" t="s">
        <v>522</v>
      </c>
      <c r="F170" s="272" t="s">
        <v>523</v>
      </c>
      <c r="G170" s="273" t="s">
        <v>390</v>
      </c>
      <c r="H170" s="274">
        <v>8.8499999999999996</v>
      </c>
      <c r="I170" s="275"/>
      <c r="J170" s="276">
        <f>ROUND(I170*H170,2)</f>
        <v>0</v>
      </c>
      <c r="K170" s="272" t="s">
        <v>208</v>
      </c>
      <c r="L170" s="277"/>
      <c r="M170" s="278" t="s">
        <v>19</v>
      </c>
      <c r="N170" s="279" t="s">
        <v>47</v>
      </c>
      <c r="O170" s="80"/>
      <c r="P170" s="226">
        <f>O170*H170</f>
        <v>0</v>
      </c>
      <c r="Q170" s="226">
        <v>0.001</v>
      </c>
      <c r="R170" s="226">
        <f>Q170*H170</f>
        <v>0.0088500000000000002</v>
      </c>
      <c r="S170" s="226">
        <v>0</v>
      </c>
      <c r="T170" s="227">
        <f>S170*H170</f>
        <v>0</v>
      </c>
      <c r="AR170" s="18" t="s">
        <v>229</v>
      </c>
      <c r="AT170" s="18" t="s">
        <v>497</v>
      </c>
      <c r="AU170" s="18" t="s">
        <v>86</v>
      </c>
      <c r="AY170" s="18" t="s">
        <v>195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8" t="s">
        <v>84</v>
      </c>
      <c r="BK170" s="228">
        <f>ROUND(I170*H170,2)</f>
        <v>0</v>
      </c>
      <c r="BL170" s="18" t="s">
        <v>213</v>
      </c>
      <c r="BM170" s="18" t="s">
        <v>524</v>
      </c>
    </row>
    <row r="171" s="1" customFormat="1">
      <c r="B171" s="39"/>
      <c r="C171" s="40"/>
      <c r="D171" s="229" t="s">
        <v>204</v>
      </c>
      <c r="E171" s="40"/>
      <c r="F171" s="230" t="s">
        <v>523</v>
      </c>
      <c r="G171" s="40"/>
      <c r="H171" s="40"/>
      <c r="I171" s="144"/>
      <c r="J171" s="40"/>
      <c r="K171" s="40"/>
      <c r="L171" s="44"/>
      <c r="M171" s="231"/>
      <c r="N171" s="80"/>
      <c r="O171" s="80"/>
      <c r="P171" s="80"/>
      <c r="Q171" s="80"/>
      <c r="R171" s="80"/>
      <c r="S171" s="80"/>
      <c r="T171" s="81"/>
      <c r="AT171" s="18" t="s">
        <v>204</v>
      </c>
      <c r="AU171" s="18" t="s">
        <v>86</v>
      </c>
    </row>
    <row r="172" s="12" customFormat="1">
      <c r="B172" s="235"/>
      <c r="C172" s="236"/>
      <c r="D172" s="229" t="s">
        <v>285</v>
      </c>
      <c r="E172" s="237" t="s">
        <v>19</v>
      </c>
      <c r="F172" s="238" t="s">
        <v>525</v>
      </c>
      <c r="G172" s="236"/>
      <c r="H172" s="239">
        <v>354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285</v>
      </c>
      <c r="AU172" s="245" t="s">
        <v>86</v>
      </c>
      <c r="AV172" s="12" t="s">
        <v>86</v>
      </c>
      <c r="AW172" s="12" t="s">
        <v>37</v>
      </c>
      <c r="AX172" s="12" t="s">
        <v>76</v>
      </c>
      <c r="AY172" s="245" t="s">
        <v>195</v>
      </c>
    </row>
    <row r="173" s="12" customFormat="1">
      <c r="B173" s="235"/>
      <c r="C173" s="236"/>
      <c r="D173" s="229" t="s">
        <v>285</v>
      </c>
      <c r="E173" s="237" t="s">
        <v>19</v>
      </c>
      <c r="F173" s="238" t="s">
        <v>526</v>
      </c>
      <c r="G173" s="236"/>
      <c r="H173" s="239">
        <v>8.8499999999999996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285</v>
      </c>
      <c r="AU173" s="245" t="s">
        <v>86</v>
      </c>
      <c r="AV173" s="12" t="s">
        <v>86</v>
      </c>
      <c r="AW173" s="12" t="s">
        <v>37</v>
      </c>
      <c r="AX173" s="12" t="s">
        <v>84</v>
      </c>
      <c r="AY173" s="245" t="s">
        <v>195</v>
      </c>
    </row>
    <row r="174" s="1" customFormat="1" ht="16.5" customHeight="1">
      <c r="B174" s="39"/>
      <c r="C174" s="217" t="s">
        <v>398</v>
      </c>
      <c r="D174" s="217" t="s">
        <v>198</v>
      </c>
      <c r="E174" s="218" t="s">
        <v>527</v>
      </c>
      <c r="F174" s="219" t="s">
        <v>528</v>
      </c>
      <c r="G174" s="220" t="s">
        <v>336</v>
      </c>
      <c r="H174" s="221">
        <v>765.952</v>
      </c>
      <c r="I174" s="222"/>
      <c r="J174" s="223">
        <f>ROUND(I174*H174,2)</f>
        <v>0</v>
      </c>
      <c r="K174" s="219" t="s">
        <v>19</v>
      </c>
      <c r="L174" s="44"/>
      <c r="M174" s="224" t="s">
        <v>19</v>
      </c>
      <c r="N174" s="225" t="s">
        <v>47</v>
      </c>
      <c r="O174" s="8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AR174" s="18" t="s">
        <v>213</v>
      </c>
      <c r="AT174" s="18" t="s">
        <v>198</v>
      </c>
      <c r="AU174" s="18" t="s">
        <v>86</v>
      </c>
      <c r="AY174" s="18" t="s">
        <v>195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8" t="s">
        <v>84</v>
      </c>
      <c r="BK174" s="228">
        <f>ROUND(I174*H174,2)</f>
        <v>0</v>
      </c>
      <c r="BL174" s="18" t="s">
        <v>213</v>
      </c>
      <c r="BM174" s="18" t="s">
        <v>529</v>
      </c>
    </row>
    <row r="175" s="1" customFormat="1">
      <c r="B175" s="39"/>
      <c r="C175" s="40"/>
      <c r="D175" s="229" t="s">
        <v>204</v>
      </c>
      <c r="E175" s="40"/>
      <c r="F175" s="230" t="s">
        <v>528</v>
      </c>
      <c r="G175" s="40"/>
      <c r="H175" s="40"/>
      <c r="I175" s="144"/>
      <c r="J175" s="40"/>
      <c r="K175" s="40"/>
      <c r="L175" s="44"/>
      <c r="M175" s="231"/>
      <c r="N175" s="80"/>
      <c r="O175" s="80"/>
      <c r="P175" s="80"/>
      <c r="Q175" s="80"/>
      <c r="R175" s="80"/>
      <c r="S175" s="80"/>
      <c r="T175" s="81"/>
      <c r="AT175" s="18" t="s">
        <v>204</v>
      </c>
      <c r="AU175" s="18" t="s">
        <v>86</v>
      </c>
    </row>
    <row r="176" s="12" customFormat="1">
      <c r="B176" s="235"/>
      <c r="C176" s="236"/>
      <c r="D176" s="229" t="s">
        <v>285</v>
      </c>
      <c r="E176" s="237" t="s">
        <v>19</v>
      </c>
      <c r="F176" s="238" t="s">
        <v>530</v>
      </c>
      <c r="G176" s="236"/>
      <c r="H176" s="239">
        <v>765.952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285</v>
      </c>
      <c r="AU176" s="245" t="s">
        <v>86</v>
      </c>
      <c r="AV176" s="12" t="s">
        <v>86</v>
      </c>
      <c r="AW176" s="12" t="s">
        <v>37</v>
      </c>
      <c r="AX176" s="12" t="s">
        <v>84</v>
      </c>
      <c r="AY176" s="245" t="s">
        <v>195</v>
      </c>
    </row>
    <row r="177" s="11" customFormat="1" ht="22.8" customHeight="1">
      <c r="B177" s="201"/>
      <c r="C177" s="202"/>
      <c r="D177" s="203" t="s">
        <v>75</v>
      </c>
      <c r="E177" s="215" t="s">
        <v>86</v>
      </c>
      <c r="F177" s="215" t="s">
        <v>531</v>
      </c>
      <c r="G177" s="202"/>
      <c r="H177" s="202"/>
      <c r="I177" s="205"/>
      <c r="J177" s="216">
        <f>BK177</f>
        <v>0</v>
      </c>
      <c r="K177" s="202"/>
      <c r="L177" s="207"/>
      <c r="M177" s="208"/>
      <c r="N177" s="209"/>
      <c r="O177" s="209"/>
      <c r="P177" s="210">
        <f>SUM(P178:P180)</f>
        <v>0</v>
      </c>
      <c r="Q177" s="209"/>
      <c r="R177" s="210">
        <f>SUM(R178:R180)</f>
        <v>57.904000000000003</v>
      </c>
      <c r="S177" s="209"/>
      <c r="T177" s="211">
        <f>SUM(T178:T180)</f>
        <v>0</v>
      </c>
      <c r="AR177" s="212" t="s">
        <v>84</v>
      </c>
      <c r="AT177" s="213" t="s">
        <v>75</v>
      </c>
      <c r="AU177" s="213" t="s">
        <v>84</v>
      </c>
      <c r="AY177" s="212" t="s">
        <v>195</v>
      </c>
      <c r="BK177" s="214">
        <f>SUM(BK178:BK180)</f>
        <v>0</v>
      </c>
    </row>
    <row r="178" s="1" customFormat="1" ht="16.5" customHeight="1">
      <c r="B178" s="39"/>
      <c r="C178" s="217" t="s">
        <v>406</v>
      </c>
      <c r="D178" s="217" t="s">
        <v>198</v>
      </c>
      <c r="E178" s="218" t="s">
        <v>532</v>
      </c>
      <c r="F178" s="219" t="s">
        <v>533</v>
      </c>
      <c r="G178" s="220" t="s">
        <v>312</v>
      </c>
      <c r="H178" s="221">
        <v>224</v>
      </c>
      <c r="I178" s="222"/>
      <c r="J178" s="223">
        <f>ROUND(I178*H178,2)</f>
        <v>0</v>
      </c>
      <c r="K178" s="219" t="s">
        <v>208</v>
      </c>
      <c r="L178" s="44"/>
      <c r="M178" s="224" t="s">
        <v>19</v>
      </c>
      <c r="N178" s="225" t="s">
        <v>47</v>
      </c>
      <c r="O178" s="80"/>
      <c r="P178" s="226">
        <f>O178*H178</f>
        <v>0</v>
      </c>
      <c r="Q178" s="226">
        <v>0.25850000000000001</v>
      </c>
      <c r="R178" s="226">
        <f>Q178*H178</f>
        <v>57.904000000000003</v>
      </c>
      <c r="S178" s="226">
        <v>0</v>
      </c>
      <c r="T178" s="227">
        <f>S178*H178</f>
        <v>0</v>
      </c>
      <c r="AR178" s="18" t="s">
        <v>213</v>
      </c>
      <c r="AT178" s="18" t="s">
        <v>198</v>
      </c>
      <c r="AU178" s="18" t="s">
        <v>86</v>
      </c>
      <c r="AY178" s="18" t="s">
        <v>195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8" t="s">
        <v>84</v>
      </c>
      <c r="BK178" s="228">
        <f>ROUND(I178*H178,2)</f>
        <v>0</v>
      </c>
      <c r="BL178" s="18" t="s">
        <v>213</v>
      </c>
      <c r="BM178" s="18" t="s">
        <v>534</v>
      </c>
    </row>
    <row r="179" s="1" customFormat="1">
      <c r="B179" s="39"/>
      <c r="C179" s="40"/>
      <c r="D179" s="229" t="s">
        <v>204</v>
      </c>
      <c r="E179" s="40"/>
      <c r="F179" s="230" t="s">
        <v>535</v>
      </c>
      <c r="G179" s="40"/>
      <c r="H179" s="40"/>
      <c r="I179" s="144"/>
      <c r="J179" s="40"/>
      <c r="K179" s="40"/>
      <c r="L179" s="44"/>
      <c r="M179" s="231"/>
      <c r="N179" s="80"/>
      <c r="O179" s="80"/>
      <c r="P179" s="80"/>
      <c r="Q179" s="80"/>
      <c r="R179" s="80"/>
      <c r="S179" s="80"/>
      <c r="T179" s="81"/>
      <c r="AT179" s="18" t="s">
        <v>204</v>
      </c>
      <c r="AU179" s="18" t="s">
        <v>86</v>
      </c>
    </row>
    <row r="180" s="12" customFormat="1">
      <c r="B180" s="235"/>
      <c r="C180" s="236"/>
      <c r="D180" s="229" t="s">
        <v>285</v>
      </c>
      <c r="E180" s="237" t="s">
        <v>19</v>
      </c>
      <c r="F180" s="238" t="s">
        <v>536</v>
      </c>
      <c r="G180" s="236"/>
      <c r="H180" s="239">
        <v>224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285</v>
      </c>
      <c r="AU180" s="245" t="s">
        <v>86</v>
      </c>
      <c r="AV180" s="12" t="s">
        <v>86</v>
      </c>
      <c r="AW180" s="12" t="s">
        <v>37</v>
      </c>
      <c r="AX180" s="12" t="s">
        <v>84</v>
      </c>
      <c r="AY180" s="245" t="s">
        <v>195</v>
      </c>
    </row>
    <row r="181" s="11" customFormat="1" ht="22.8" customHeight="1">
      <c r="B181" s="201"/>
      <c r="C181" s="202"/>
      <c r="D181" s="203" t="s">
        <v>75</v>
      </c>
      <c r="E181" s="215" t="s">
        <v>121</v>
      </c>
      <c r="F181" s="215" t="s">
        <v>537</v>
      </c>
      <c r="G181" s="202"/>
      <c r="H181" s="202"/>
      <c r="I181" s="205"/>
      <c r="J181" s="216">
        <f>BK181</f>
        <v>0</v>
      </c>
      <c r="K181" s="202"/>
      <c r="L181" s="207"/>
      <c r="M181" s="208"/>
      <c r="N181" s="209"/>
      <c r="O181" s="209"/>
      <c r="P181" s="210">
        <f>SUM(P182:P184)</f>
        <v>0</v>
      </c>
      <c r="Q181" s="209"/>
      <c r="R181" s="210">
        <f>SUM(R182:R184)</f>
        <v>6.5598749999999999</v>
      </c>
      <c r="S181" s="209"/>
      <c r="T181" s="211">
        <f>SUM(T182:T184)</f>
        <v>0</v>
      </c>
      <c r="AR181" s="212" t="s">
        <v>84</v>
      </c>
      <c r="AT181" s="213" t="s">
        <v>75</v>
      </c>
      <c r="AU181" s="213" t="s">
        <v>84</v>
      </c>
      <c r="AY181" s="212" t="s">
        <v>195</v>
      </c>
      <c r="BK181" s="214">
        <f>SUM(BK182:BK184)</f>
        <v>0</v>
      </c>
    </row>
    <row r="182" s="1" customFormat="1" ht="16.5" customHeight="1">
      <c r="B182" s="39"/>
      <c r="C182" s="217" t="s">
        <v>412</v>
      </c>
      <c r="D182" s="217" t="s">
        <v>198</v>
      </c>
      <c r="E182" s="218" t="s">
        <v>538</v>
      </c>
      <c r="F182" s="219" t="s">
        <v>539</v>
      </c>
      <c r="G182" s="220" t="s">
        <v>282</v>
      </c>
      <c r="H182" s="221">
        <v>22.5</v>
      </c>
      <c r="I182" s="222"/>
      <c r="J182" s="223">
        <f>ROUND(I182*H182,2)</f>
        <v>0</v>
      </c>
      <c r="K182" s="219" t="s">
        <v>208</v>
      </c>
      <c r="L182" s="44"/>
      <c r="M182" s="224" t="s">
        <v>19</v>
      </c>
      <c r="N182" s="225" t="s">
        <v>47</v>
      </c>
      <c r="O182" s="80"/>
      <c r="P182" s="226">
        <f>O182*H182</f>
        <v>0</v>
      </c>
      <c r="Q182" s="226">
        <v>0.29154999999999998</v>
      </c>
      <c r="R182" s="226">
        <f>Q182*H182</f>
        <v>6.5598749999999999</v>
      </c>
      <c r="S182" s="226">
        <v>0</v>
      </c>
      <c r="T182" s="227">
        <f>S182*H182</f>
        <v>0</v>
      </c>
      <c r="AR182" s="18" t="s">
        <v>213</v>
      </c>
      <c r="AT182" s="18" t="s">
        <v>198</v>
      </c>
      <c r="AU182" s="18" t="s">
        <v>86</v>
      </c>
      <c r="AY182" s="18" t="s">
        <v>195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8" t="s">
        <v>84</v>
      </c>
      <c r="BK182" s="228">
        <f>ROUND(I182*H182,2)</f>
        <v>0</v>
      </c>
      <c r="BL182" s="18" t="s">
        <v>213</v>
      </c>
      <c r="BM182" s="18" t="s">
        <v>540</v>
      </c>
    </row>
    <row r="183" s="1" customFormat="1">
      <c r="B183" s="39"/>
      <c r="C183" s="40"/>
      <c r="D183" s="229" t="s">
        <v>204</v>
      </c>
      <c r="E183" s="40"/>
      <c r="F183" s="230" t="s">
        <v>541</v>
      </c>
      <c r="G183" s="40"/>
      <c r="H183" s="40"/>
      <c r="I183" s="144"/>
      <c r="J183" s="40"/>
      <c r="K183" s="40"/>
      <c r="L183" s="44"/>
      <c r="M183" s="231"/>
      <c r="N183" s="80"/>
      <c r="O183" s="80"/>
      <c r="P183" s="80"/>
      <c r="Q183" s="80"/>
      <c r="R183" s="80"/>
      <c r="S183" s="80"/>
      <c r="T183" s="81"/>
      <c r="AT183" s="18" t="s">
        <v>204</v>
      </c>
      <c r="AU183" s="18" t="s">
        <v>86</v>
      </c>
    </row>
    <row r="184" s="12" customFormat="1">
      <c r="B184" s="235"/>
      <c r="C184" s="236"/>
      <c r="D184" s="229" t="s">
        <v>285</v>
      </c>
      <c r="E184" s="237" t="s">
        <v>19</v>
      </c>
      <c r="F184" s="238" t="s">
        <v>542</v>
      </c>
      <c r="G184" s="236"/>
      <c r="H184" s="239">
        <v>22.5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285</v>
      </c>
      <c r="AU184" s="245" t="s">
        <v>86</v>
      </c>
      <c r="AV184" s="12" t="s">
        <v>86</v>
      </c>
      <c r="AW184" s="12" t="s">
        <v>37</v>
      </c>
      <c r="AX184" s="12" t="s">
        <v>84</v>
      </c>
      <c r="AY184" s="245" t="s">
        <v>195</v>
      </c>
    </row>
    <row r="185" s="11" customFormat="1" ht="22.8" customHeight="1">
      <c r="B185" s="201"/>
      <c r="C185" s="202"/>
      <c r="D185" s="203" t="s">
        <v>75</v>
      </c>
      <c r="E185" s="215" t="s">
        <v>213</v>
      </c>
      <c r="F185" s="215" t="s">
        <v>543</v>
      </c>
      <c r="G185" s="202"/>
      <c r="H185" s="202"/>
      <c r="I185" s="205"/>
      <c r="J185" s="216">
        <f>BK185</f>
        <v>0</v>
      </c>
      <c r="K185" s="202"/>
      <c r="L185" s="207"/>
      <c r="M185" s="208"/>
      <c r="N185" s="209"/>
      <c r="O185" s="209"/>
      <c r="P185" s="210">
        <f>SUM(P186:P189)</f>
        <v>0</v>
      </c>
      <c r="Q185" s="209"/>
      <c r="R185" s="210">
        <f>SUM(R186:R189)</f>
        <v>0</v>
      </c>
      <c r="S185" s="209"/>
      <c r="T185" s="211">
        <f>SUM(T186:T189)</f>
        <v>0</v>
      </c>
      <c r="AR185" s="212" t="s">
        <v>84</v>
      </c>
      <c r="AT185" s="213" t="s">
        <v>75</v>
      </c>
      <c r="AU185" s="213" t="s">
        <v>84</v>
      </c>
      <c r="AY185" s="212" t="s">
        <v>195</v>
      </c>
      <c r="BK185" s="214">
        <f>SUM(BK186:BK189)</f>
        <v>0</v>
      </c>
    </row>
    <row r="186" s="1" customFormat="1" ht="16.5" customHeight="1">
      <c r="B186" s="39"/>
      <c r="C186" s="217" t="s">
        <v>544</v>
      </c>
      <c r="D186" s="217" t="s">
        <v>198</v>
      </c>
      <c r="E186" s="218" t="s">
        <v>545</v>
      </c>
      <c r="F186" s="219" t="s">
        <v>546</v>
      </c>
      <c r="G186" s="220" t="s">
        <v>282</v>
      </c>
      <c r="H186" s="221">
        <v>115</v>
      </c>
      <c r="I186" s="222"/>
      <c r="J186" s="223">
        <f>ROUND(I186*H186,2)</f>
        <v>0</v>
      </c>
      <c r="K186" s="219" t="s">
        <v>208</v>
      </c>
      <c r="L186" s="44"/>
      <c r="M186" s="224" t="s">
        <v>19</v>
      </c>
      <c r="N186" s="225" t="s">
        <v>47</v>
      </c>
      <c r="O186" s="8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AR186" s="18" t="s">
        <v>213</v>
      </c>
      <c r="AT186" s="18" t="s">
        <v>198</v>
      </c>
      <c r="AU186" s="18" t="s">
        <v>86</v>
      </c>
      <c r="AY186" s="18" t="s">
        <v>195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8" t="s">
        <v>84</v>
      </c>
      <c r="BK186" s="228">
        <f>ROUND(I186*H186,2)</f>
        <v>0</v>
      </c>
      <c r="BL186" s="18" t="s">
        <v>213</v>
      </c>
      <c r="BM186" s="18" t="s">
        <v>547</v>
      </c>
    </row>
    <row r="187" s="1" customFormat="1">
      <c r="B187" s="39"/>
      <c r="C187" s="40"/>
      <c r="D187" s="229" t="s">
        <v>204</v>
      </c>
      <c r="E187" s="40"/>
      <c r="F187" s="230" t="s">
        <v>548</v>
      </c>
      <c r="G187" s="40"/>
      <c r="H187" s="40"/>
      <c r="I187" s="144"/>
      <c r="J187" s="40"/>
      <c r="K187" s="40"/>
      <c r="L187" s="44"/>
      <c r="M187" s="231"/>
      <c r="N187" s="80"/>
      <c r="O187" s="80"/>
      <c r="P187" s="80"/>
      <c r="Q187" s="80"/>
      <c r="R187" s="80"/>
      <c r="S187" s="80"/>
      <c r="T187" s="81"/>
      <c r="AT187" s="18" t="s">
        <v>204</v>
      </c>
      <c r="AU187" s="18" t="s">
        <v>86</v>
      </c>
    </row>
    <row r="188" s="14" customFormat="1">
      <c r="B188" s="257"/>
      <c r="C188" s="258"/>
      <c r="D188" s="229" t="s">
        <v>285</v>
      </c>
      <c r="E188" s="259" t="s">
        <v>19</v>
      </c>
      <c r="F188" s="260" t="s">
        <v>549</v>
      </c>
      <c r="G188" s="258"/>
      <c r="H188" s="259" t="s">
        <v>19</v>
      </c>
      <c r="I188" s="261"/>
      <c r="J188" s="258"/>
      <c r="K188" s="258"/>
      <c r="L188" s="262"/>
      <c r="M188" s="263"/>
      <c r="N188" s="264"/>
      <c r="O188" s="264"/>
      <c r="P188" s="264"/>
      <c r="Q188" s="264"/>
      <c r="R188" s="264"/>
      <c r="S188" s="264"/>
      <c r="T188" s="265"/>
      <c r="AT188" s="266" t="s">
        <v>285</v>
      </c>
      <c r="AU188" s="266" t="s">
        <v>86</v>
      </c>
      <c r="AV188" s="14" t="s">
        <v>84</v>
      </c>
      <c r="AW188" s="14" t="s">
        <v>37</v>
      </c>
      <c r="AX188" s="14" t="s">
        <v>76</v>
      </c>
      <c r="AY188" s="266" t="s">
        <v>195</v>
      </c>
    </row>
    <row r="189" s="12" customFormat="1">
      <c r="B189" s="235"/>
      <c r="C189" s="236"/>
      <c r="D189" s="229" t="s">
        <v>285</v>
      </c>
      <c r="E189" s="237" t="s">
        <v>19</v>
      </c>
      <c r="F189" s="238" t="s">
        <v>550</v>
      </c>
      <c r="G189" s="236"/>
      <c r="H189" s="239">
        <v>115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285</v>
      </c>
      <c r="AU189" s="245" t="s">
        <v>86</v>
      </c>
      <c r="AV189" s="12" t="s">
        <v>86</v>
      </c>
      <c r="AW189" s="12" t="s">
        <v>37</v>
      </c>
      <c r="AX189" s="12" t="s">
        <v>84</v>
      </c>
      <c r="AY189" s="245" t="s">
        <v>195</v>
      </c>
    </row>
    <row r="190" s="11" customFormat="1" ht="22.8" customHeight="1">
      <c r="B190" s="201"/>
      <c r="C190" s="202"/>
      <c r="D190" s="203" t="s">
        <v>75</v>
      </c>
      <c r="E190" s="215" t="s">
        <v>194</v>
      </c>
      <c r="F190" s="215" t="s">
        <v>551</v>
      </c>
      <c r="G190" s="202"/>
      <c r="H190" s="202"/>
      <c r="I190" s="205"/>
      <c r="J190" s="216">
        <f>BK190</f>
        <v>0</v>
      </c>
      <c r="K190" s="202"/>
      <c r="L190" s="207"/>
      <c r="M190" s="208"/>
      <c r="N190" s="209"/>
      <c r="O190" s="209"/>
      <c r="P190" s="210">
        <f>SUM(P191:P324)</f>
        <v>0</v>
      </c>
      <c r="Q190" s="209"/>
      <c r="R190" s="210">
        <f>SUM(R191:R324)</f>
        <v>438.31740300000001</v>
      </c>
      <c r="S190" s="209"/>
      <c r="T190" s="211">
        <f>SUM(T191:T324)</f>
        <v>0</v>
      </c>
      <c r="AR190" s="212" t="s">
        <v>84</v>
      </c>
      <c r="AT190" s="213" t="s">
        <v>75</v>
      </c>
      <c r="AU190" s="213" t="s">
        <v>84</v>
      </c>
      <c r="AY190" s="212" t="s">
        <v>195</v>
      </c>
      <c r="BK190" s="214">
        <f>SUM(BK191:BK324)</f>
        <v>0</v>
      </c>
    </row>
    <row r="191" s="1" customFormat="1" ht="16.5" customHeight="1">
      <c r="B191" s="39"/>
      <c r="C191" s="217" t="s">
        <v>552</v>
      </c>
      <c r="D191" s="217" t="s">
        <v>198</v>
      </c>
      <c r="E191" s="218" t="s">
        <v>553</v>
      </c>
      <c r="F191" s="219" t="s">
        <v>554</v>
      </c>
      <c r="G191" s="220" t="s">
        <v>282</v>
      </c>
      <c r="H191" s="221">
        <v>1530</v>
      </c>
      <c r="I191" s="222"/>
      <c r="J191" s="223">
        <f>ROUND(I191*H191,2)</f>
        <v>0</v>
      </c>
      <c r="K191" s="219" t="s">
        <v>208</v>
      </c>
      <c r="L191" s="44"/>
      <c r="M191" s="224" t="s">
        <v>19</v>
      </c>
      <c r="N191" s="225" t="s">
        <v>47</v>
      </c>
      <c r="O191" s="8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AR191" s="18" t="s">
        <v>213</v>
      </c>
      <c r="AT191" s="18" t="s">
        <v>198</v>
      </c>
      <c r="AU191" s="18" t="s">
        <v>86</v>
      </c>
      <c r="AY191" s="18" t="s">
        <v>195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8" t="s">
        <v>84</v>
      </c>
      <c r="BK191" s="228">
        <f>ROUND(I191*H191,2)</f>
        <v>0</v>
      </c>
      <c r="BL191" s="18" t="s">
        <v>213</v>
      </c>
      <c r="BM191" s="18" t="s">
        <v>555</v>
      </c>
    </row>
    <row r="192" s="1" customFormat="1">
      <c r="B192" s="39"/>
      <c r="C192" s="40"/>
      <c r="D192" s="229" t="s">
        <v>204</v>
      </c>
      <c r="E192" s="40"/>
      <c r="F192" s="230" t="s">
        <v>556</v>
      </c>
      <c r="G192" s="40"/>
      <c r="H192" s="40"/>
      <c r="I192" s="144"/>
      <c r="J192" s="40"/>
      <c r="K192" s="40"/>
      <c r="L192" s="44"/>
      <c r="M192" s="231"/>
      <c r="N192" s="80"/>
      <c r="O192" s="80"/>
      <c r="P192" s="80"/>
      <c r="Q192" s="80"/>
      <c r="R192" s="80"/>
      <c r="S192" s="80"/>
      <c r="T192" s="81"/>
      <c r="AT192" s="18" t="s">
        <v>204</v>
      </c>
      <c r="AU192" s="18" t="s">
        <v>86</v>
      </c>
    </row>
    <row r="193" s="14" customFormat="1">
      <c r="B193" s="257"/>
      <c r="C193" s="258"/>
      <c r="D193" s="229" t="s">
        <v>285</v>
      </c>
      <c r="E193" s="259" t="s">
        <v>19</v>
      </c>
      <c r="F193" s="260" t="s">
        <v>557</v>
      </c>
      <c r="G193" s="258"/>
      <c r="H193" s="259" t="s">
        <v>19</v>
      </c>
      <c r="I193" s="261"/>
      <c r="J193" s="258"/>
      <c r="K193" s="258"/>
      <c r="L193" s="262"/>
      <c r="M193" s="263"/>
      <c r="N193" s="264"/>
      <c r="O193" s="264"/>
      <c r="P193" s="264"/>
      <c r="Q193" s="264"/>
      <c r="R193" s="264"/>
      <c r="S193" s="264"/>
      <c r="T193" s="265"/>
      <c r="AT193" s="266" t="s">
        <v>285</v>
      </c>
      <c r="AU193" s="266" t="s">
        <v>86</v>
      </c>
      <c r="AV193" s="14" t="s">
        <v>84</v>
      </c>
      <c r="AW193" s="14" t="s">
        <v>37</v>
      </c>
      <c r="AX193" s="14" t="s">
        <v>76</v>
      </c>
      <c r="AY193" s="266" t="s">
        <v>195</v>
      </c>
    </row>
    <row r="194" s="12" customFormat="1">
      <c r="B194" s="235"/>
      <c r="C194" s="236"/>
      <c r="D194" s="229" t="s">
        <v>285</v>
      </c>
      <c r="E194" s="237" t="s">
        <v>19</v>
      </c>
      <c r="F194" s="238" t="s">
        <v>558</v>
      </c>
      <c r="G194" s="236"/>
      <c r="H194" s="239">
        <v>1205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285</v>
      </c>
      <c r="AU194" s="245" t="s">
        <v>86</v>
      </c>
      <c r="AV194" s="12" t="s">
        <v>86</v>
      </c>
      <c r="AW194" s="12" t="s">
        <v>37</v>
      </c>
      <c r="AX194" s="12" t="s">
        <v>76</v>
      </c>
      <c r="AY194" s="245" t="s">
        <v>195</v>
      </c>
    </row>
    <row r="195" s="14" customFormat="1">
      <c r="B195" s="257"/>
      <c r="C195" s="258"/>
      <c r="D195" s="229" t="s">
        <v>285</v>
      </c>
      <c r="E195" s="259" t="s">
        <v>19</v>
      </c>
      <c r="F195" s="260" t="s">
        <v>557</v>
      </c>
      <c r="G195" s="258"/>
      <c r="H195" s="259" t="s">
        <v>19</v>
      </c>
      <c r="I195" s="261"/>
      <c r="J195" s="258"/>
      <c r="K195" s="258"/>
      <c r="L195" s="262"/>
      <c r="M195" s="263"/>
      <c r="N195" s="264"/>
      <c r="O195" s="264"/>
      <c r="P195" s="264"/>
      <c r="Q195" s="264"/>
      <c r="R195" s="264"/>
      <c r="S195" s="264"/>
      <c r="T195" s="265"/>
      <c r="AT195" s="266" t="s">
        <v>285</v>
      </c>
      <c r="AU195" s="266" t="s">
        <v>86</v>
      </c>
      <c r="AV195" s="14" t="s">
        <v>84</v>
      </c>
      <c r="AW195" s="14" t="s">
        <v>37</v>
      </c>
      <c r="AX195" s="14" t="s">
        <v>76</v>
      </c>
      <c r="AY195" s="266" t="s">
        <v>195</v>
      </c>
    </row>
    <row r="196" s="12" customFormat="1">
      <c r="B196" s="235"/>
      <c r="C196" s="236"/>
      <c r="D196" s="229" t="s">
        <v>285</v>
      </c>
      <c r="E196" s="237" t="s">
        <v>19</v>
      </c>
      <c r="F196" s="238" t="s">
        <v>559</v>
      </c>
      <c r="G196" s="236"/>
      <c r="H196" s="239">
        <v>132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285</v>
      </c>
      <c r="AU196" s="245" t="s">
        <v>86</v>
      </c>
      <c r="AV196" s="12" t="s">
        <v>86</v>
      </c>
      <c r="AW196" s="12" t="s">
        <v>37</v>
      </c>
      <c r="AX196" s="12" t="s">
        <v>76</v>
      </c>
      <c r="AY196" s="245" t="s">
        <v>195</v>
      </c>
    </row>
    <row r="197" s="12" customFormat="1">
      <c r="B197" s="235"/>
      <c r="C197" s="236"/>
      <c r="D197" s="229" t="s">
        <v>285</v>
      </c>
      <c r="E197" s="237" t="s">
        <v>19</v>
      </c>
      <c r="F197" s="238" t="s">
        <v>560</v>
      </c>
      <c r="G197" s="236"/>
      <c r="H197" s="239">
        <v>193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285</v>
      </c>
      <c r="AU197" s="245" t="s">
        <v>86</v>
      </c>
      <c r="AV197" s="12" t="s">
        <v>86</v>
      </c>
      <c r="AW197" s="12" t="s">
        <v>37</v>
      </c>
      <c r="AX197" s="12" t="s">
        <v>76</v>
      </c>
      <c r="AY197" s="245" t="s">
        <v>195</v>
      </c>
    </row>
    <row r="198" s="13" customFormat="1">
      <c r="B198" s="246"/>
      <c r="C198" s="247"/>
      <c r="D198" s="229" t="s">
        <v>285</v>
      </c>
      <c r="E198" s="248" t="s">
        <v>19</v>
      </c>
      <c r="F198" s="249" t="s">
        <v>294</v>
      </c>
      <c r="G198" s="247"/>
      <c r="H198" s="250">
        <v>1530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AT198" s="256" t="s">
        <v>285</v>
      </c>
      <c r="AU198" s="256" t="s">
        <v>86</v>
      </c>
      <c r="AV198" s="13" t="s">
        <v>213</v>
      </c>
      <c r="AW198" s="13" t="s">
        <v>37</v>
      </c>
      <c r="AX198" s="13" t="s">
        <v>84</v>
      </c>
      <c r="AY198" s="256" t="s">
        <v>195</v>
      </c>
    </row>
    <row r="199" s="1" customFormat="1" ht="16.5" customHeight="1">
      <c r="B199" s="39"/>
      <c r="C199" s="217" t="s">
        <v>561</v>
      </c>
      <c r="D199" s="217" t="s">
        <v>198</v>
      </c>
      <c r="E199" s="218" t="s">
        <v>562</v>
      </c>
      <c r="F199" s="219" t="s">
        <v>563</v>
      </c>
      <c r="G199" s="220" t="s">
        <v>282</v>
      </c>
      <c r="H199" s="221">
        <v>122</v>
      </c>
      <c r="I199" s="222"/>
      <c r="J199" s="223">
        <f>ROUND(I199*H199,2)</f>
        <v>0</v>
      </c>
      <c r="K199" s="219" t="s">
        <v>208</v>
      </c>
      <c r="L199" s="44"/>
      <c r="M199" s="224" t="s">
        <v>19</v>
      </c>
      <c r="N199" s="225" t="s">
        <v>47</v>
      </c>
      <c r="O199" s="8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AR199" s="18" t="s">
        <v>213</v>
      </c>
      <c r="AT199" s="18" t="s">
        <v>198</v>
      </c>
      <c r="AU199" s="18" t="s">
        <v>86</v>
      </c>
      <c r="AY199" s="18" t="s">
        <v>195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84</v>
      </c>
      <c r="BK199" s="228">
        <f>ROUND(I199*H199,2)</f>
        <v>0</v>
      </c>
      <c r="BL199" s="18" t="s">
        <v>213</v>
      </c>
      <c r="BM199" s="18" t="s">
        <v>564</v>
      </c>
    </row>
    <row r="200" s="1" customFormat="1">
      <c r="B200" s="39"/>
      <c r="C200" s="40"/>
      <c r="D200" s="229" t="s">
        <v>204</v>
      </c>
      <c r="E200" s="40"/>
      <c r="F200" s="230" t="s">
        <v>565</v>
      </c>
      <c r="G200" s="40"/>
      <c r="H200" s="40"/>
      <c r="I200" s="144"/>
      <c r="J200" s="40"/>
      <c r="K200" s="40"/>
      <c r="L200" s="44"/>
      <c r="M200" s="231"/>
      <c r="N200" s="80"/>
      <c r="O200" s="80"/>
      <c r="P200" s="80"/>
      <c r="Q200" s="80"/>
      <c r="R200" s="80"/>
      <c r="S200" s="80"/>
      <c r="T200" s="81"/>
      <c r="AT200" s="18" t="s">
        <v>204</v>
      </c>
      <c r="AU200" s="18" t="s">
        <v>86</v>
      </c>
    </row>
    <row r="201" s="14" customFormat="1">
      <c r="B201" s="257"/>
      <c r="C201" s="258"/>
      <c r="D201" s="229" t="s">
        <v>285</v>
      </c>
      <c r="E201" s="259" t="s">
        <v>19</v>
      </c>
      <c r="F201" s="260" t="s">
        <v>557</v>
      </c>
      <c r="G201" s="258"/>
      <c r="H201" s="259" t="s">
        <v>19</v>
      </c>
      <c r="I201" s="261"/>
      <c r="J201" s="258"/>
      <c r="K201" s="258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285</v>
      </c>
      <c r="AU201" s="266" t="s">
        <v>86</v>
      </c>
      <c r="AV201" s="14" t="s">
        <v>84</v>
      </c>
      <c r="AW201" s="14" t="s">
        <v>37</v>
      </c>
      <c r="AX201" s="14" t="s">
        <v>76</v>
      </c>
      <c r="AY201" s="266" t="s">
        <v>195</v>
      </c>
    </row>
    <row r="202" s="12" customFormat="1">
      <c r="B202" s="235"/>
      <c r="C202" s="236"/>
      <c r="D202" s="229" t="s">
        <v>285</v>
      </c>
      <c r="E202" s="237" t="s">
        <v>19</v>
      </c>
      <c r="F202" s="238" t="s">
        <v>566</v>
      </c>
      <c r="G202" s="236"/>
      <c r="H202" s="239">
        <v>122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285</v>
      </c>
      <c r="AU202" s="245" t="s">
        <v>86</v>
      </c>
      <c r="AV202" s="12" t="s">
        <v>86</v>
      </c>
      <c r="AW202" s="12" t="s">
        <v>37</v>
      </c>
      <c r="AX202" s="12" t="s">
        <v>84</v>
      </c>
      <c r="AY202" s="245" t="s">
        <v>195</v>
      </c>
    </row>
    <row r="203" s="1" customFormat="1" ht="16.5" customHeight="1">
      <c r="B203" s="39"/>
      <c r="C203" s="217" t="s">
        <v>567</v>
      </c>
      <c r="D203" s="217" t="s">
        <v>198</v>
      </c>
      <c r="E203" s="218" t="s">
        <v>568</v>
      </c>
      <c r="F203" s="219" t="s">
        <v>569</v>
      </c>
      <c r="G203" s="220" t="s">
        <v>282</v>
      </c>
      <c r="H203" s="221">
        <v>2607</v>
      </c>
      <c r="I203" s="222"/>
      <c r="J203" s="223">
        <f>ROUND(I203*H203,2)</f>
        <v>0</v>
      </c>
      <c r="K203" s="219" t="s">
        <v>208</v>
      </c>
      <c r="L203" s="44"/>
      <c r="M203" s="224" t="s">
        <v>19</v>
      </c>
      <c r="N203" s="225" t="s">
        <v>47</v>
      </c>
      <c r="O203" s="80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AR203" s="18" t="s">
        <v>213</v>
      </c>
      <c r="AT203" s="18" t="s">
        <v>198</v>
      </c>
      <c r="AU203" s="18" t="s">
        <v>86</v>
      </c>
      <c r="AY203" s="18" t="s">
        <v>195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8" t="s">
        <v>84</v>
      </c>
      <c r="BK203" s="228">
        <f>ROUND(I203*H203,2)</f>
        <v>0</v>
      </c>
      <c r="BL203" s="18" t="s">
        <v>213</v>
      </c>
      <c r="BM203" s="18" t="s">
        <v>570</v>
      </c>
    </row>
    <row r="204" s="1" customFormat="1">
      <c r="B204" s="39"/>
      <c r="C204" s="40"/>
      <c r="D204" s="229" t="s">
        <v>204</v>
      </c>
      <c r="E204" s="40"/>
      <c r="F204" s="230" t="s">
        <v>571</v>
      </c>
      <c r="G204" s="40"/>
      <c r="H204" s="40"/>
      <c r="I204" s="144"/>
      <c r="J204" s="40"/>
      <c r="K204" s="40"/>
      <c r="L204" s="44"/>
      <c r="M204" s="231"/>
      <c r="N204" s="80"/>
      <c r="O204" s="80"/>
      <c r="P204" s="80"/>
      <c r="Q204" s="80"/>
      <c r="R204" s="80"/>
      <c r="S204" s="80"/>
      <c r="T204" s="81"/>
      <c r="AT204" s="18" t="s">
        <v>204</v>
      </c>
      <c r="AU204" s="18" t="s">
        <v>86</v>
      </c>
    </row>
    <row r="205" s="14" customFormat="1">
      <c r="B205" s="257"/>
      <c r="C205" s="258"/>
      <c r="D205" s="229" t="s">
        <v>285</v>
      </c>
      <c r="E205" s="259" t="s">
        <v>19</v>
      </c>
      <c r="F205" s="260" t="s">
        <v>557</v>
      </c>
      <c r="G205" s="258"/>
      <c r="H205" s="259" t="s">
        <v>19</v>
      </c>
      <c r="I205" s="261"/>
      <c r="J205" s="258"/>
      <c r="K205" s="258"/>
      <c r="L205" s="262"/>
      <c r="M205" s="263"/>
      <c r="N205" s="264"/>
      <c r="O205" s="264"/>
      <c r="P205" s="264"/>
      <c r="Q205" s="264"/>
      <c r="R205" s="264"/>
      <c r="S205" s="264"/>
      <c r="T205" s="265"/>
      <c r="AT205" s="266" t="s">
        <v>285</v>
      </c>
      <c r="AU205" s="266" t="s">
        <v>86</v>
      </c>
      <c r="AV205" s="14" t="s">
        <v>84</v>
      </c>
      <c r="AW205" s="14" t="s">
        <v>37</v>
      </c>
      <c r="AX205" s="14" t="s">
        <v>76</v>
      </c>
      <c r="AY205" s="266" t="s">
        <v>195</v>
      </c>
    </row>
    <row r="206" s="12" customFormat="1">
      <c r="B206" s="235"/>
      <c r="C206" s="236"/>
      <c r="D206" s="229" t="s">
        <v>285</v>
      </c>
      <c r="E206" s="237" t="s">
        <v>19</v>
      </c>
      <c r="F206" s="238" t="s">
        <v>572</v>
      </c>
      <c r="G206" s="236"/>
      <c r="H206" s="239">
        <v>2607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285</v>
      </c>
      <c r="AU206" s="245" t="s">
        <v>86</v>
      </c>
      <c r="AV206" s="12" t="s">
        <v>86</v>
      </c>
      <c r="AW206" s="12" t="s">
        <v>37</v>
      </c>
      <c r="AX206" s="12" t="s">
        <v>84</v>
      </c>
      <c r="AY206" s="245" t="s">
        <v>195</v>
      </c>
    </row>
    <row r="207" s="1" customFormat="1" ht="16.5" customHeight="1">
      <c r="B207" s="39"/>
      <c r="C207" s="217" t="s">
        <v>573</v>
      </c>
      <c r="D207" s="217" t="s">
        <v>198</v>
      </c>
      <c r="E207" s="218" t="s">
        <v>574</v>
      </c>
      <c r="F207" s="219" t="s">
        <v>575</v>
      </c>
      <c r="G207" s="220" t="s">
        <v>282</v>
      </c>
      <c r="H207" s="221">
        <v>268</v>
      </c>
      <c r="I207" s="222"/>
      <c r="J207" s="223">
        <f>ROUND(I207*H207,2)</f>
        <v>0</v>
      </c>
      <c r="K207" s="219" t="s">
        <v>208</v>
      </c>
      <c r="L207" s="44"/>
      <c r="M207" s="224" t="s">
        <v>19</v>
      </c>
      <c r="N207" s="225" t="s">
        <v>47</v>
      </c>
      <c r="O207" s="8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AR207" s="18" t="s">
        <v>213</v>
      </c>
      <c r="AT207" s="18" t="s">
        <v>198</v>
      </c>
      <c r="AU207" s="18" t="s">
        <v>86</v>
      </c>
      <c r="AY207" s="18" t="s">
        <v>195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8" t="s">
        <v>84</v>
      </c>
      <c r="BK207" s="228">
        <f>ROUND(I207*H207,2)</f>
        <v>0</v>
      </c>
      <c r="BL207" s="18" t="s">
        <v>213</v>
      </c>
      <c r="BM207" s="18" t="s">
        <v>576</v>
      </c>
    </row>
    <row r="208" s="1" customFormat="1">
      <c r="B208" s="39"/>
      <c r="C208" s="40"/>
      <c r="D208" s="229" t="s">
        <v>204</v>
      </c>
      <c r="E208" s="40"/>
      <c r="F208" s="230" t="s">
        <v>577</v>
      </c>
      <c r="G208" s="40"/>
      <c r="H208" s="40"/>
      <c r="I208" s="144"/>
      <c r="J208" s="40"/>
      <c r="K208" s="40"/>
      <c r="L208" s="44"/>
      <c r="M208" s="231"/>
      <c r="N208" s="80"/>
      <c r="O208" s="80"/>
      <c r="P208" s="80"/>
      <c r="Q208" s="80"/>
      <c r="R208" s="80"/>
      <c r="S208" s="80"/>
      <c r="T208" s="81"/>
      <c r="AT208" s="18" t="s">
        <v>204</v>
      </c>
      <c r="AU208" s="18" t="s">
        <v>86</v>
      </c>
    </row>
    <row r="209" s="14" customFormat="1">
      <c r="B209" s="257"/>
      <c r="C209" s="258"/>
      <c r="D209" s="229" t="s">
        <v>285</v>
      </c>
      <c r="E209" s="259" t="s">
        <v>19</v>
      </c>
      <c r="F209" s="260" t="s">
        <v>557</v>
      </c>
      <c r="G209" s="258"/>
      <c r="H209" s="259" t="s">
        <v>19</v>
      </c>
      <c r="I209" s="261"/>
      <c r="J209" s="258"/>
      <c r="K209" s="258"/>
      <c r="L209" s="262"/>
      <c r="M209" s="263"/>
      <c r="N209" s="264"/>
      <c r="O209" s="264"/>
      <c r="P209" s="264"/>
      <c r="Q209" s="264"/>
      <c r="R209" s="264"/>
      <c r="S209" s="264"/>
      <c r="T209" s="265"/>
      <c r="AT209" s="266" t="s">
        <v>285</v>
      </c>
      <c r="AU209" s="266" t="s">
        <v>86</v>
      </c>
      <c r="AV209" s="14" t="s">
        <v>84</v>
      </c>
      <c r="AW209" s="14" t="s">
        <v>37</v>
      </c>
      <c r="AX209" s="14" t="s">
        <v>76</v>
      </c>
      <c r="AY209" s="266" t="s">
        <v>195</v>
      </c>
    </row>
    <row r="210" s="12" customFormat="1">
      <c r="B210" s="235"/>
      <c r="C210" s="236"/>
      <c r="D210" s="229" t="s">
        <v>285</v>
      </c>
      <c r="E210" s="237" t="s">
        <v>19</v>
      </c>
      <c r="F210" s="238" t="s">
        <v>578</v>
      </c>
      <c r="G210" s="236"/>
      <c r="H210" s="239">
        <v>268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285</v>
      </c>
      <c r="AU210" s="245" t="s">
        <v>86</v>
      </c>
      <c r="AV210" s="12" t="s">
        <v>86</v>
      </c>
      <c r="AW210" s="12" t="s">
        <v>37</v>
      </c>
      <c r="AX210" s="12" t="s">
        <v>84</v>
      </c>
      <c r="AY210" s="245" t="s">
        <v>195</v>
      </c>
    </row>
    <row r="211" s="1" customFormat="1" ht="16.5" customHeight="1">
      <c r="B211" s="39"/>
      <c r="C211" s="217" t="s">
        <v>579</v>
      </c>
      <c r="D211" s="217" t="s">
        <v>198</v>
      </c>
      <c r="E211" s="218" t="s">
        <v>580</v>
      </c>
      <c r="F211" s="219" t="s">
        <v>581</v>
      </c>
      <c r="G211" s="220" t="s">
        <v>282</v>
      </c>
      <c r="H211" s="221">
        <v>2613</v>
      </c>
      <c r="I211" s="222"/>
      <c r="J211" s="223">
        <f>ROUND(I211*H211,2)</f>
        <v>0</v>
      </c>
      <c r="K211" s="219" t="s">
        <v>208</v>
      </c>
      <c r="L211" s="44"/>
      <c r="M211" s="224" t="s">
        <v>19</v>
      </c>
      <c r="N211" s="225" t="s">
        <v>47</v>
      </c>
      <c r="O211" s="80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AR211" s="18" t="s">
        <v>213</v>
      </c>
      <c r="AT211" s="18" t="s">
        <v>198</v>
      </c>
      <c r="AU211" s="18" t="s">
        <v>86</v>
      </c>
      <c r="AY211" s="18" t="s">
        <v>195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8" t="s">
        <v>84</v>
      </c>
      <c r="BK211" s="228">
        <f>ROUND(I211*H211,2)</f>
        <v>0</v>
      </c>
      <c r="BL211" s="18" t="s">
        <v>213</v>
      </c>
      <c r="BM211" s="18" t="s">
        <v>582</v>
      </c>
    </row>
    <row r="212" s="1" customFormat="1">
      <c r="B212" s="39"/>
      <c r="C212" s="40"/>
      <c r="D212" s="229" t="s">
        <v>204</v>
      </c>
      <c r="E212" s="40"/>
      <c r="F212" s="230" t="s">
        <v>583</v>
      </c>
      <c r="G212" s="40"/>
      <c r="H212" s="40"/>
      <c r="I212" s="144"/>
      <c r="J212" s="40"/>
      <c r="K212" s="40"/>
      <c r="L212" s="44"/>
      <c r="M212" s="231"/>
      <c r="N212" s="80"/>
      <c r="O212" s="80"/>
      <c r="P212" s="80"/>
      <c r="Q212" s="80"/>
      <c r="R212" s="80"/>
      <c r="S212" s="80"/>
      <c r="T212" s="81"/>
      <c r="AT212" s="18" t="s">
        <v>204</v>
      </c>
      <c r="AU212" s="18" t="s">
        <v>86</v>
      </c>
    </row>
    <row r="213" s="14" customFormat="1">
      <c r="B213" s="257"/>
      <c r="C213" s="258"/>
      <c r="D213" s="229" t="s">
        <v>285</v>
      </c>
      <c r="E213" s="259" t="s">
        <v>19</v>
      </c>
      <c r="F213" s="260" t="s">
        <v>584</v>
      </c>
      <c r="G213" s="258"/>
      <c r="H213" s="259" t="s">
        <v>19</v>
      </c>
      <c r="I213" s="261"/>
      <c r="J213" s="258"/>
      <c r="K213" s="258"/>
      <c r="L213" s="262"/>
      <c r="M213" s="263"/>
      <c r="N213" s="264"/>
      <c r="O213" s="264"/>
      <c r="P213" s="264"/>
      <c r="Q213" s="264"/>
      <c r="R213" s="264"/>
      <c r="S213" s="264"/>
      <c r="T213" s="265"/>
      <c r="AT213" s="266" t="s">
        <v>285</v>
      </c>
      <c r="AU213" s="266" t="s">
        <v>86</v>
      </c>
      <c r="AV213" s="14" t="s">
        <v>84</v>
      </c>
      <c r="AW213" s="14" t="s">
        <v>37</v>
      </c>
      <c r="AX213" s="14" t="s">
        <v>76</v>
      </c>
      <c r="AY213" s="266" t="s">
        <v>195</v>
      </c>
    </row>
    <row r="214" s="12" customFormat="1">
      <c r="B214" s="235"/>
      <c r="C214" s="236"/>
      <c r="D214" s="229" t="s">
        <v>285</v>
      </c>
      <c r="E214" s="237" t="s">
        <v>19</v>
      </c>
      <c r="F214" s="238" t="s">
        <v>585</v>
      </c>
      <c r="G214" s="236"/>
      <c r="H214" s="239">
        <v>2370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285</v>
      </c>
      <c r="AU214" s="245" t="s">
        <v>86</v>
      </c>
      <c r="AV214" s="12" t="s">
        <v>86</v>
      </c>
      <c r="AW214" s="12" t="s">
        <v>37</v>
      </c>
      <c r="AX214" s="12" t="s">
        <v>76</v>
      </c>
      <c r="AY214" s="245" t="s">
        <v>195</v>
      </c>
    </row>
    <row r="215" s="12" customFormat="1">
      <c r="B215" s="235"/>
      <c r="C215" s="236"/>
      <c r="D215" s="229" t="s">
        <v>285</v>
      </c>
      <c r="E215" s="237" t="s">
        <v>19</v>
      </c>
      <c r="F215" s="238" t="s">
        <v>586</v>
      </c>
      <c r="G215" s="236"/>
      <c r="H215" s="239">
        <v>243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285</v>
      </c>
      <c r="AU215" s="245" t="s">
        <v>86</v>
      </c>
      <c r="AV215" s="12" t="s">
        <v>86</v>
      </c>
      <c r="AW215" s="12" t="s">
        <v>37</v>
      </c>
      <c r="AX215" s="12" t="s">
        <v>76</v>
      </c>
      <c r="AY215" s="245" t="s">
        <v>195</v>
      </c>
    </row>
    <row r="216" s="13" customFormat="1">
      <c r="B216" s="246"/>
      <c r="C216" s="247"/>
      <c r="D216" s="229" t="s">
        <v>285</v>
      </c>
      <c r="E216" s="248" t="s">
        <v>19</v>
      </c>
      <c r="F216" s="249" t="s">
        <v>294</v>
      </c>
      <c r="G216" s="247"/>
      <c r="H216" s="250">
        <v>2613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AT216" s="256" t="s">
        <v>285</v>
      </c>
      <c r="AU216" s="256" t="s">
        <v>86</v>
      </c>
      <c r="AV216" s="13" t="s">
        <v>213</v>
      </c>
      <c r="AW216" s="13" t="s">
        <v>37</v>
      </c>
      <c r="AX216" s="13" t="s">
        <v>84</v>
      </c>
      <c r="AY216" s="256" t="s">
        <v>195</v>
      </c>
    </row>
    <row r="217" s="1" customFormat="1" ht="16.5" customHeight="1">
      <c r="B217" s="39"/>
      <c r="C217" s="217" t="s">
        <v>587</v>
      </c>
      <c r="D217" s="217" t="s">
        <v>198</v>
      </c>
      <c r="E217" s="218" t="s">
        <v>588</v>
      </c>
      <c r="F217" s="219" t="s">
        <v>589</v>
      </c>
      <c r="G217" s="220" t="s">
        <v>282</v>
      </c>
      <c r="H217" s="221">
        <v>325</v>
      </c>
      <c r="I217" s="222"/>
      <c r="J217" s="223">
        <f>ROUND(I217*H217,2)</f>
        <v>0</v>
      </c>
      <c r="K217" s="219" t="s">
        <v>208</v>
      </c>
      <c r="L217" s="44"/>
      <c r="M217" s="224" t="s">
        <v>19</v>
      </c>
      <c r="N217" s="225" t="s">
        <v>47</v>
      </c>
      <c r="O217" s="80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AR217" s="18" t="s">
        <v>213</v>
      </c>
      <c r="AT217" s="18" t="s">
        <v>198</v>
      </c>
      <c r="AU217" s="18" t="s">
        <v>86</v>
      </c>
      <c r="AY217" s="18" t="s">
        <v>195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8" t="s">
        <v>84</v>
      </c>
      <c r="BK217" s="228">
        <f>ROUND(I217*H217,2)</f>
        <v>0</v>
      </c>
      <c r="BL217" s="18" t="s">
        <v>213</v>
      </c>
      <c r="BM217" s="18" t="s">
        <v>590</v>
      </c>
    </row>
    <row r="218" s="1" customFormat="1">
      <c r="B218" s="39"/>
      <c r="C218" s="40"/>
      <c r="D218" s="229" t="s">
        <v>204</v>
      </c>
      <c r="E218" s="40"/>
      <c r="F218" s="230" t="s">
        <v>591</v>
      </c>
      <c r="G218" s="40"/>
      <c r="H218" s="40"/>
      <c r="I218" s="144"/>
      <c r="J218" s="40"/>
      <c r="K218" s="40"/>
      <c r="L218" s="44"/>
      <c r="M218" s="231"/>
      <c r="N218" s="80"/>
      <c r="O218" s="80"/>
      <c r="P218" s="80"/>
      <c r="Q218" s="80"/>
      <c r="R218" s="80"/>
      <c r="S218" s="80"/>
      <c r="T218" s="81"/>
      <c r="AT218" s="18" t="s">
        <v>204</v>
      </c>
      <c r="AU218" s="18" t="s">
        <v>86</v>
      </c>
    </row>
    <row r="219" s="14" customFormat="1">
      <c r="B219" s="257"/>
      <c r="C219" s="258"/>
      <c r="D219" s="229" t="s">
        <v>285</v>
      </c>
      <c r="E219" s="259" t="s">
        <v>19</v>
      </c>
      <c r="F219" s="260" t="s">
        <v>592</v>
      </c>
      <c r="G219" s="258"/>
      <c r="H219" s="259" t="s">
        <v>19</v>
      </c>
      <c r="I219" s="261"/>
      <c r="J219" s="258"/>
      <c r="K219" s="258"/>
      <c r="L219" s="262"/>
      <c r="M219" s="263"/>
      <c r="N219" s="264"/>
      <c r="O219" s="264"/>
      <c r="P219" s="264"/>
      <c r="Q219" s="264"/>
      <c r="R219" s="264"/>
      <c r="S219" s="264"/>
      <c r="T219" s="265"/>
      <c r="AT219" s="266" t="s">
        <v>285</v>
      </c>
      <c r="AU219" s="266" t="s">
        <v>86</v>
      </c>
      <c r="AV219" s="14" t="s">
        <v>84</v>
      </c>
      <c r="AW219" s="14" t="s">
        <v>37</v>
      </c>
      <c r="AX219" s="14" t="s">
        <v>76</v>
      </c>
      <c r="AY219" s="266" t="s">
        <v>195</v>
      </c>
    </row>
    <row r="220" s="12" customFormat="1">
      <c r="B220" s="235"/>
      <c r="C220" s="236"/>
      <c r="D220" s="229" t="s">
        <v>285</v>
      </c>
      <c r="E220" s="237" t="s">
        <v>19</v>
      </c>
      <c r="F220" s="238" t="s">
        <v>559</v>
      </c>
      <c r="G220" s="236"/>
      <c r="H220" s="239">
        <v>132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285</v>
      </c>
      <c r="AU220" s="245" t="s">
        <v>86</v>
      </c>
      <c r="AV220" s="12" t="s">
        <v>86</v>
      </c>
      <c r="AW220" s="12" t="s">
        <v>37</v>
      </c>
      <c r="AX220" s="12" t="s">
        <v>76</v>
      </c>
      <c r="AY220" s="245" t="s">
        <v>195</v>
      </c>
    </row>
    <row r="221" s="12" customFormat="1">
      <c r="B221" s="235"/>
      <c r="C221" s="236"/>
      <c r="D221" s="229" t="s">
        <v>285</v>
      </c>
      <c r="E221" s="237" t="s">
        <v>19</v>
      </c>
      <c r="F221" s="238" t="s">
        <v>560</v>
      </c>
      <c r="G221" s="236"/>
      <c r="H221" s="239">
        <v>193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285</v>
      </c>
      <c r="AU221" s="245" t="s">
        <v>86</v>
      </c>
      <c r="AV221" s="12" t="s">
        <v>86</v>
      </c>
      <c r="AW221" s="12" t="s">
        <v>37</v>
      </c>
      <c r="AX221" s="12" t="s">
        <v>76</v>
      </c>
      <c r="AY221" s="245" t="s">
        <v>195</v>
      </c>
    </row>
    <row r="222" s="13" customFormat="1">
      <c r="B222" s="246"/>
      <c r="C222" s="247"/>
      <c r="D222" s="229" t="s">
        <v>285</v>
      </c>
      <c r="E222" s="248" t="s">
        <v>19</v>
      </c>
      <c r="F222" s="249" t="s">
        <v>294</v>
      </c>
      <c r="G222" s="247"/>
      <c r="H222" s="250">
        <v>325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AT222" s="256" t="s">
        <v>285</v>
      </c>
      <c r="AU222" s="256" t="s">
        <v>86</v>
      </c>
      <c r="AV222" s="13" t="s">
        <v>213</v>
      </c>
      <c r="AW222" s="13" t="s">
        <v>37</v>
      </c>
      <c r="AX222" s="13" t="s">
        <v>84</v>
      </c>
      <c r="AY222" s="256" t="s">
        <v>195</v>
      </c>
    </row>
    <row r="223" s="1" customFormat="1" ht="16.5" customHeight="1">
      <c r="B223" s="39"/>
      <c r="C223" s="217" t="s">
        <v>593</v>
      </c>
      <c r="D223" s="217" t="s">
        <v>198</v>
      </c>
      <c r="E223" s="218" t="s">
        <v>594</v>
      </c>
      <c r="F223" s="219" t="s">
        <v>595</v>
      </c>
      <c r="G223" s="220" t="s">
        <v>282</v>
      </c>
      <c r="H223" s="221">
        <v>2370</v>
      </c>
      <c r="I223" s="222"/>
      <c r="J223" s="223">
        <f>ROUND(I223*H223,2)</f>
        <v>0</v>
      </c>
      <c r="K223" s="219" t="s">
        <v>208</v>
      </c>
      <c r="L223" s="44"/>
      <c r="M223" s="224" t="s">
        <v>19</v>
      </c>
      <c r="N223" s="225" t="s">
        <v>47</v>
      </c>
      <c r="O223" s="80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AR223" s="18" t="s">
        <v>213</v>
      </c>
      <c r="AT223" s="18" t="s">
        <v>198</v>
      </c>
      <c r="AU223" s="18" t="s">
        <v>86</v>
      </c>
      <c r="AY223" s="18" t="s">
        <v>195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8" t="s">
        <v>84</v>
      </c>
      <c r="BK223" s="228">
        <f>ROUND(I223*H223,2)</f>
        <v>0</v>
      </c>
      <c r="BL223" s="18" t="s">
        <v>213</v>
      </c>
      <c r="BM223" s="18" t="s">
        <v>596</v>
      </c>
    </row>
    <row r="224" s="1" customFormat="1">
      <c r="B224" s="39"/>
      <c r="C224" s="40"/>
      <c r="D224" s="229" t="s">
        <v>204</v>
      </c>
      <c r="E224" s="40"/>
      <c r="F224" s="230" t="s">
        <v>597</v>
      </c>
      <c r="G224" s="40"/>
      <c r="H224" s="40"/>
      <c r="I224" s="144"/>
      <c r="J224" s="40"/>
      <c r="K224" s="40"/>
      <c r="L224" s="44"/>
      <c r="M224" s="231"/>
      <c r="N224" s="80"/>
      <c r="O224" s="80"/>
      <c r="P224" s="80"/>
      <c r="Q224" s="80"/>
      <c r="R224" s="80"/>
      <c r="S224" s="80"/>
      <c r="T224" s="81"/>
      <c r="AT224" s="18" t="s">
        <v>204</v>
      </c>
      <c r="AU224" s="18" t="s">
        <v>86</v>
      </c>
    </row>
    <row r="225" s="14" customFormat="1">
      <c r="B225" s="257"/>
      <c r="C225" s="258"/>
      <c r="D225" s="229" t="s">
        <v>285</v>
      </c>
      <c r="E225" s="259" t="s">
        <v>19</v>
      </c>
      <c r="F225" s="260" t="s">
        <v>549</v>
      </c>
      <c r="G225" s="258"/>
      <c r="H225" s="259" t="s">
        <v>19</v>
      </c>
      <c r="I225" s="261"/>
      <c r="J225" s="258"/>
      <c r="K225" s="258"/>
      <c r="L225" s="262"/>
      <c r="M225" s="263"/>
      <c r="N225" s="264"/>
      <c r="O225" s="264"/>
      <c r="P225" s="264"/>
      <c r="Q225" s="264"/>
      <c r="R225" s="264"/>
      <c r="S225" s="264"/>
      <c r="T225" s="265"/>
      <c r="AT225" s="266" t="s">
        <v>285</v>
      </c>
      <c r="AU225" s="266" t="s">
        <v>86</v>
      </c>
      <c r="AV225" s="14" t="s">
        <v>84</v>
      </c>
      <c r="AW225" s="14" t="s">
        <v>37</v>
      </c>
      <c r="AX225" s="14" t="s">
        <v>76</v>
      </c>
      <c r="AY225" s="266" t="s">
        <v>195</v>
      </c>
    </row>
    <row r="226" s="12" customFormat="1">
      <c r="B226" s="235"/>
      <c r="C226" s="236"/>
      <c r="D226" s="229" t="s">
        <v>285</v>
      </c>
      <c r="E226" s="237" t="s">
        <v>19</v>
      </c>
      <c r="F226" s="238" t="s">
        <v>585</v>
      </c>
      <c r="G226" s="236"/>
      <c r="H226" s="239">
        <v>2370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285</v>
      </c>
      <c r="AU226" s="245" t="s">
        <v>86</v>
      </c>
      <c r="AV226" s="12" t="s">
        <v>86</v>
      </c>
      <c r="AW226" s="12" t="s">
        <v>37</v>
      </c>
      <c r="AX226" s="12" t="s">
        <v>84</v>
      </c>
      <c r="AY226" s="245" t="s">
        <v>195</v>
      </c>
    </row>
    <row r="227" s="1" customFormat="1" ht="16.5" customHeight="1">
      <c r="B227" s="39"/>
      <c r="C227" s="217" t="s">
        <v>598</v>
      </c>
      <c r="D227" s="217" t="s">
        <v>198</v>
      </c>
      <c r="E227" s="218" t="s">
        <v>599</v>
      </c>
      <c r="F227" s="219" t="s">
        <v>600</v>
      </c>
      <c r="G227" s="220" t="s">
        <v>282</v>
      </c>
      <c r="H227" s="221">
        <v>366</v>
      </c>
      <c r="I227" s="222"/>
      <c r="J227" s="223">
        <f>ROUND(I227*H227,2)</f>
        <v>0</v>
      </c>
      <c r="K227" s="219" t="s">
        <v>208</v>
      </c>
      <c r="L227" s="44"/>
      <c r="M227" s="224" t="s">
        <v>19</v>
      </c>
      <c r="N227" s="225" t="s">
        <v>47</v>
      </c>
      <c r="O227" s="8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AR227" s="18" t="s">
        <v>213</v>
      </c>
      <c r="AT227" s="18" t="s">
        <v>198</v>
      </c>
      <c r="AU227" s="18" t="s">
        <v>86</v>
      </c>
      <c r="AY227" s="18" t="s">
        <v>195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8" t="s">
        <v>84</v>
      </c>
      <c r="BK227" s="228">
        <f>ROUND(I227*H227,2)</f>
        <v>0</v>
      </c>
      <c r="BL227" s="18" t="s">
        <v>213</v>
      </c>
      <c r="BM227" s="18" t="s">
        <v>601</v>
      </c>
    </row>
    <row r="228" s="1" customFormat="1">
      <c r="B228" s="39"/>
      <c r="C228" s="40"/>
      <c r="D228" s="229" t="s">
        <v>204</v>
      </c>
      <c r="E228" s="40"/>
      <c r="F228" s="230" t="s">
        <v>602</v>
      </c>
      <c r="G228" s="40"/>
      <c r="H228" s="40"/>
      <c r="I228" s="144"/>
      <c r="J228" s="40"/>
      <c r="K228" s="40"/>
      <c r="L228" s="44"/>
      <c r="M228" s="231"/>
      <c r="N228" s="80"/>
      <c r="O228" s="80"/>
      <c r="P228" s="80"/>
      <c r="Q228" s="80"/>
      <c r="R228" s="80"/>
      <c r="S228" s="80"/>
      <c r="T228" s="81"/>
      <c r="AT228" s="18" t="s">
        <v>204</v>
      </c>
      <c r="AU228" s="18" t="s">
        <v>86</v>
      </c>
    </row>
    <row r="229" s="14" customFormat="1">
      <c r="B229" s="257"/>
      <c r="C229" s="258"/>
      <c r="D229" s="229" t="s">
        <v>285</v>
      </c>
      <c r="E229" s="259" t="s">
        <v>19</v>
      </c>
      <c r="F229" s="260" t="s">
        <v>603</v>
      </c>
      <c r="G229" s="258"/>
      <c r="H229" s="259" t="s">
        <v>19</v>
      </c>
      <c r="I229" s="261"/>
      <c r="J229" s="258"/>
      <c r="K229" s="258"/>
      <c r="L229" s="262"/>
      <c r="M229" s="263"/>
      <c r="N229" s="264"/>
      <c r="O229" s="264"/>
      <c r="P229" s="264"/>
      <c r="Q229" s="264"/>
      <c r="R229" s="264"/>
      <c r="S229" s="264"/>
      <c r="T229" s="265"/>
      <c r="AT229" s="266" t="s">
        <v>285</v>
      </c>
      <c r="AU229" s="266" t="s">
        <v>86</v>
      </c>
      <c r="AV229" s="14" t="s">
        <v>84</v>
      </c>
      <c r="AW229" s="14" t="s">
        <v>37</v>
      </c>
      <c r="AX229" s="14" t="s">
        <v>76</v>
      </c>
      <c r="AY229" s="266" t="s">
        <v>195</v>
      </c>
    </row>
    <row r="230" s="12" customFormat="1">
      <c r="B230" s="235"/>
      <c r="C230" s="236"/>
      <c r="D230" s="229" t="s">
        <v>285</v>
      </c>
      <c r="E230" s="237" t="s">
        <v>19</v>
      </c>
      <c r="F230" s="238" t="s">
        <v>586</v>
      </c>
      <c r="G230" s="236"/>
      <c r="H230" s="239">
        <v>243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285</v>
      </c>
      <c r="AU230" s="245" t="s">
        <v>86</v>
      </c>
      <c r="AV230" s="12" t="s">
        <v>86</v>
      </c>
      <c r="AW230" s="12" t="s">
        <v>37</v>
      </c>
      <c r="AX230" s="12" t="s">
        <v>76</v>
      </c>
      <c r="AY230" s="245" t="s">
        <v>195</v>
      </c>
    </row>
    <row r="231" s="12" customFormat="1">
      <c r="B231" s="235"/>
      <c r="C231" s="236"/>
      <c r="D231" s="229" t="s">
        <v>285</v>
      </c>
      <c r="E231" s="237" t="s">
        <v>19</v>
      </c>
      <c r="F231" s="238" t="s">
        <v>604</v>
      </c>
      <c r="G231" s="236"/>
      <c r="H231" s="239">
        <v>123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285</v>
      </c>
      <c r="AU231" s="245" t="s">
        <v>86</v>
      </c>
      <c r="AV231" s="12" t="s">
        <v>86</v>
      </c>
      <c r="AW231" s="12" t="s">
        <v>37</v>
      </c>
      <c r="AX231" s="12" t="s">
        <v>76</v>
      </c>
      <c r="AY231" s="245" t="s">
        <v>195</v>
      </c>
    </row>
    <row r="232" s="13" customFormat="1">
      <c r="B232" s="246"/>
      <c r="C232" s="247"/>
      <c r="D232" s="229" t="s">
        <v>285</v>
      </c>
      <c r="E232" s="248" t="s">
        <v>19</v>
      </c>
      <c r="F232" s="249" t="s">
        <v>294</v>
      </c>
      <c r="G232" s="247"/>
      <c r="H232" s="250">
        <v>366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AT232" s="256" t="s">
        <v>285</v>
      </c>
      <c r="AU232" s="256" t="s">
        <v>86</v>
      </c>
      <c r="AV232" s="13" t="s">
        <v>213</v>
      </c>
      <c r="AW232" s="13" t="s">
        <v>37</v>
      </c>
      <c r="AX232" s="13" t="s">
        <v>84</v>
      </c>
      <c r="AY232" s="256" t="s">
        <v>195</v>
      </c>
    </row>
    <row r="233" s="1" customFormat="1" ht="16.5" customHeight="1">
      <c r="B233" s="39"/>
      <c r="C233" s="217" t="s">
        <v>605</v>
      </c>
      <c r="D233" s="217" t="s">
        <v>198</v>
      </c>
      <c r="E233" s="218" t="s">
        <v>606</v>
      </c>
      <c r="F233" s="219" t="s">
        <v>607</v>
      </c>
      <c r="G233" s="220" t="s">
        <v>289</v>
      </c>
      <c r="H233" s="221">
        <v>7.1600000000000001</v>
      </c>
      <c r="I233" s="222"/>
      <c r="J233" s="223">
        <f>ROUND(I233*H233,2)</f>
        <v>0</v>
      </c>
      <c r="K233" s="219" t="s">
        <v>208</v>
      </c>
      <c r="L233" s="44"/>
      <c r="M233" s="224" t="s">
        <v>19</v>
      </c>
      <c r="N233" s="225" t="s">
        <v>47</v>
      </c>
      <c r="O233" s="80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AR233" s="18" t="s">
        <v>213</v>
      </c>
      <c r="AT233" s="18" t="s">
        <v>198</v>
      </c>
      <c r="AU233" s="18" t="s">
        <v>86</v>
      </c>
      <c r="AY233" s="18" t="s">
        <v>195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8" t="s">
        <v>84</v>
      </c>
      <c r="BK233" s="228">
        <f>ROUND(I233*H233,2)</f>
        <v>0</v>
      </c>
      <c r="BL233" s="18" t="s">
        <v>213</v>
      </c>
      <c r="BM233" s="18" t="s">
        <v>608</v>
      </c>
    </row>
    <row r="234" s="1" customFormat="1">
      <c r="B234" s="39"/>
      <c r="C234" s="40"/>
      <c r="D234" s="229" t="s">
        <v>204</v>
      </c>
      <c r="E234" s="40"/>
      <c r="F234" s="230" t="s">
        <v>609</v>
      </c>
      <c r="G234" s="40"/>
      <c r="H234" s="40"/>
      <c r="I234" s="144"/>
      <c r="J234" s="40"/>
      <c r="K234" s="40"/>
      <c r="L234" s="44"/>
      <c r="M234" s="231"/>
      <c r="N234" s="80"/>
      <c r="O234" s="80"/>
      <c r="P234" s="80"/>
      <c r="Q234" s="80"/>
      <c r="R234" s="80"/>
      <c r="S234" s="80"/>
      <c r="T234" s="81"/>
      <c r="AT234" s="18" t="s">
        <v>204</v>
      </c>
      <c r="AU234" s="18" t="s">
        <v>86</v>
      </c>
    </row>
    <row r="235" s="14" customFormat="1">
      <c r="B235" s="257"/>
      <c r="C235" s="258"/>
      <c r="D235" s="229" t="s">
        <v>285</v>
      </c>
      <c r="E235" s="259" t="s">
        <v>19</v>
      </c>
      <c r="F235" s="260" t="s">
        <v>468</v>
      </c>
      <c r="G235" s="258"/>
      <c r="H235" s="259" t="s">
        <v>19</v>
      </c>
      <c r="I235" s="261"/>
      <c r="J235" s="258"/>
      <c r="K235" s="258"/>
      <c r="L235" s="262"/>
      <c r="M235" s="263"/>
      <c r="N235" s="264"/>
      <c r="O235" s="264"/>
      <c r="P235" s="264"/>
      <c r="Q235" s="264"/>
      <c r="R235" s="264"/>
      <c r="S235" s="264"/>
      <c r="T235" s="265"/>
      <c r="AT235" s="266" t="s">
        <v>285</v>
      </c>
      <c r="AU235" s="266" t="s">
        <v>86</v>
      </c>
      <c r="AV235" s="14" t="s">
        <v>84</v>
      </c>
      <c r="AW235" s="14" t="s">
        <v>37</v>
      </c>
      <c r="AX235" s="14" t="s">
        <v>76</v>
      </c>
      <c r="AY235" s="266" t="s">
        <v>195</v>
      </c>
    </row>
    <row r="236" s="12" customFormat="1">
      <c r="B236" s="235"/>
      <c r="C236" s="236"/>
      <c r="D236" s="229" t="s">
        <v>285</v>
      </c>
      <c r="E236" s="237" t="s">
        <v>19</v>
      </c>
      <c r="F236" s="238" t="s">
        <v>610</v>
      </c>
      <c r="G236" s="236"/>
      <c r="H236" s="239">
        <v>7.1600000000000001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AT236" s="245" t="s">
        <v>285</v>
      </c>
      <c r="AU236" s="245" t="s">
        <v>86</v>
      </c>
      <c r="AV236" s="12" t="s">
        <v>86</v>
      </c>
      <c r="AW236" s="12" t="s">
        <v>37</v>
      </c>
      <c r="AX236" s="12" t="s">
        <v>84</v>
      </c>
      <c r="AY236" s="245" t="s">
        <v>195</v>
      </c>
    </row>
    <row r="237" s="1" customFormat="1" ht="16.5" customHeight="1">
      <c r="B237" s="39"/>
      <c r="C237" s="217" t="s">
        <v>611</v>
      </c>
      <c r="D237" s="217" t="s">
        <v>198</v>
      </c>
      <c r="E237" s="218" t="s">
        <v>612</v>
      </c>
      <c r="F237" s="219" t="s">
        <v>613</v>
      </c>
      <c r="G237" s="220" t="s">
        <v>282</v>
      </c>
      <c r="H237" s="221">
        <v>2613</v>
      </c>
      <c r="I237" s="222"/>
      <c r="J237" s="223">
        <f>ROUND(I237*H237,2)</f>
        <v>0</v>
      </c>
      <c r="K237" s="219" t="s">
        <v>208</v>
      </c>
      <c r="L237" s="44"/>
      <c r="M237" s="224" t="s">
        <v>19</v>
      </c>
      <c r="N237" s="225" t="s">
        <v>47</v>
      </c>
      <c r="O237" s="8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AR237" s="18" t="s">
        <v>213</v>
      </c>
      <c r="AT237" s="18" t="s">
        <v>198</v>
      </c>
      <c r="AU237" s="18" t="s">
        <v>86</v>
      </c>
      <c r="AY237" s="18" t="s">
        <v>195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8" t="s">
        <v>84</v>
      </c>
      <c r="BK237" s="228">
        <f>ROUND(I237*H237,2)</f>
        <v>0</v>
      </c>
      <c r="BL237" s="18" t="s">
        <v>213</v>
      </c>
      <c r="BM237" s="18" t="s">
        <v>614</v>
      </c>
    </row>
    <row r="238" s="1" customFormat="1">
      <c r="B238" s="39"/>
      <c r="C238" s="40"/>
      <c r="D238" s="229" t="s">
        <v>204</v>
      </c>
      <c r="E238" s="40"/>
      <c r="F238" s="230" t="s">
        <v>615</v>
      </c>
      <c r="G238" s="40"/>
      <c r="H238" s="40"/>
      <c r="I238" s="144"/>
      <c r="J238" s="40"/>
      <c r="K238" s="40"/>
      <c r="L238" s="44"/>
      <c r="M238" s="231"/>
      <c r="N238" s="80"/>
      <c r="O238" s="80"/>
      <c r="P238" s="80"/>
      <c r="Q238" s="80"/>
      <c r="R238" s="80"/>
      <c r="S238" s="80"/>
      <c r="T238" s="81"/>
      <c r="AT238" s="18" t="s">
        <v>204</v>
      </c>
      <c r="AU238" s="18" t="s">
        <v>86</v>
      </c>
    </row>
    <row r="239" s="14" customFormat="1">
      <c r="B239" s="257"/>
      <c r="C239" s="258"/>
      <c r="D239" s="229" t="s">
        <v>285</v>
      </c>
      <c r="E239" s="259" t="s">
        <v>19</v>
      </c>
      <c r="F239" s="260" t="s">
        <v>549</v>
      </c>
      <c r="G239" s="258"/>
      <c r="H239" s="259" t="s">
        <v>19</v>
      </c>
      <c r="I239" s="261"/>
      <c r="J239" s="258"/>
      <c r="K239" s="258"/>
      <c r="L239" s="262"/>
      <c r="M239" s="263"/>
      <c r="N239" s="264"/>
      <c r="O239" s="264"/>
      <c r="P239" s="264"/>
      <c r="Q239" s="264"/>
      <c r="R239" s="264"/>
      <c r="S239" s="264"/>
      <c r="T239" s="265"/>
      <c r="AT239" s="266" t="s">
        <v>285</v>
      </c>
      <c r="AU239" s="266" t="s">
        <v>86</v>
      </c>
      <c r="AV239" s="14" t="s">
        <v>84</v>
      </c>
      <c r="AW239" s="14" t="s">
        <v>37</v>
      </c>
      <c r="AX239" s="14" t="s">
        <v>76</v>
      </c>
      <c r="AY239" s="266" t="s">
        <v>195</v>
      </c>
    </row>
    <row r="240" s="12" customFormat="1">
      <c r="B240" s="235"/>
      <c r="C240" s="236"/>
      <c r="D240" s="229" t="s">
        <v>285</v>
      </c>
      <c r="E240" s="237" t="s">
        <v>19</v>
      </c>
      <c r="F240" s="238" t="s">
        <v>585</v>
      </c>
      <c r="G240" s="236"/>
      <c r="H240" s="239">
        <v>2370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285</v>
      </c>
      <c r="AU240" s="245" t="s">
        <v>86</v>
      </c>
      <c r="AV240" s="12" t="s">
        <v>86</v>
      </c>
      <c r="AW240" s="12" t="s">
        <v>37</v>
      </c>
      <c r="AX240" s="12" t="s">
        <v>76</v>
      </c>
      <c r="AY240" s="245" t="s">
        <v>195</v>
      </c>
    </row>
    <row r="241" s="12" customFormat="1">
      <c r="B241" s="235"/>
      <c r="C241" s="236"/>
      <c r="D241" s="229" t="s">
        <v>285</v>
      </c>
      <c r="E241" s="237" t="s">
        <v>19</v>
      </c>
      <c r="F241" s="238" t="s">
        <v>586</v>
      </c>
      <c r="G241" s="236"/>
      <c r="H241" s="239">
        <v>243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285</v>
      </c>
      <c r="AU241" s="245" t="s">
        <v>86</v>
      </c>
      <c r="AV241" s="12" t="s">
        <v>86</v>
      </c>
      <c r="AW241" s="12" t="s">
        <v>37</v>
      </c>
      <c r="AX241" s="12" t="s">
        <v>76</v>
      </c>
      <c r="AY241" s="245" t="s">
        <v>195</v>
      </c>
    </row>
    <row r="242" s="13" customFormat="1">
      <c r="B242" s="246"/>
      <c r="C242" s="247"/>
      <c r="D242" s="229" t="s">
        <v>285</v>
      </c>
      <c r="E242" s="248" t="s">
        <v>19</v>
      </c>
      <c r="F242" s="249" t="s">
        <v>294</v>
      </c>
      <c r="G242" s="247"/>
      <c r="H242" s="250">
        <v>2613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AT242" s="256" t="s">
        <v>285</v>
      </c>
      <c r="AU242" s="256" t="s">
        <v>86</v>
      </c>
      <c r="AV242" s="13" t="s">
        <v>213</v>
      </c>
      <c r="AW242" s="13" t="s">
        <v>37</v>
      </c>
      <c r="AX242" s="13" t="s">
        <v>84</v>
      </c>
      <c r="AY242" s="256" t="s">
        <v>195</v>
      </c>
    </row>
    <row r="243" s="1" customFormat="1" ht="16.5" customHeight="1">
      <c r="B243" s="39"/>
      <c r="C243" s="217" t="s">
        <v>616</v>
      </c>
      <c r="D243" s="217" t="s">
        <v>198</v>
      </c>
      <c r="E243" s="218" t="s">
        <v>617</v>
      </c>
      <c r="F243" s="219" t="s">
        <v>618</v>
      </c>
      <c r="G243" s="220" t="s">
        <v>282</v>
      </c>
      <c r="H243" s="221">
        <v>6002</v>
      </c>
      <c r="I243" s="222"/>
      <c r="J243" s="223">
        <f>ROUND(I243*H243,2)</f>
        <v>0</v>
      </c>
      <c r="K243" s="219" t="s">
        <v>208</v>
      </c>
      <c r="L243" s="44"/>
      <c r="M243" s="224" t="s">
        <v>19</v>
      </c>
      <c r="N243" s="225" t="s">
        <v>47</v>
      </c>
      <c r="O243" s="80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AR243" s="18" t="s">
        <v>213</v>
      </c>
      <c r="AT243" s="18" t="s">
        <v>198</v>
      </c>
      <c r="AU243" s="18" t="s">
        <v>86</v>
      </c>
      <c r="AY243" s="18" t="s">
        <v>195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8" t="s">
        <v>84</v>
      </c>
      <c r="BK243" s="228">
        <f>ROUND(I243*H243,2)</f>
        <v>0</v>
      </c>
      <c r="BL243" s="18" t="s">
        <v>213</v>
      </c>
      <c r="BM243" s="18" t="s">
        <v>619</v>
      </c>
    </row>
    <row r="244" s="1" customFormat="1">
      <c r="B244" s="39"/>
      <c r="C244" s="40"/>
      <c r="D244" s="229" t="s">
        <v>204</v>
      </c>
      <c r="E244" s="40"/>
      <c r="F244" s="230" t="s">
        <v>620</v>
      </c>
      <c r="G244" s="40"/>
      <c r="H244" s="40"/>
      <c r="I244" s="144"/>
      <c r="J244" s="40"/>
      <c r="K244" s="40"/>
      <c r="L244" s="44"/>
      <c r="M244" s="231"/>
      <c r="N244" s="80"/>
      <c r="O244" s="80"/>
      <c r="P244" s="80"/>
      <c r="Q244" s="80"/>
      <c r="R244" s="80"/>
      <c r="S244" s="80"/>
      <c r="T244" s="81"/>
      <c r="AT244" s="18" t="s">
        <v>204</v>
      </c>
      <c r="AU244" s="18" t="s">
        <v>86</v>
      </c>
    </row>
    <row r="245" s="14" customFormat="1">
      <c r="B245" s="257"/>
      <c r="C245" s="258"/>
      <c r="D245" s="229" t="s">
        <v>285</v>
      </c>
      <c r="E245" s="259" t="s">
        <v>19</v>
      </c>
      <c r="F245" s="260" t="s">
        <v>549</v>
      </c>
      <c r="G245" s="258"/>
      <c r="H245" s="259" t="s">
        <v>19</v>
      </c>
      <c r="I245" s="261"/>
      <c r="J245" s="258"/>
      <c r="K245" s="258"/>
      <c r="L245" s="262"/>
      <c r="M245" s="263"/>
      <c r="N245" s="264"/>
      <c r="O245" s="264"/>
      <c r="P245" s="264"/>
      <c r="Q245" s="264"/>
      <c r="R245" s="264"/>
      <c r="S245" s="264"/>
      <c r="T245" s="265"/>
      <c r="AT245" s="266" t="s">
        <v>285</v>
      </c>
      <c r="AU245" s="266" t="s">
        <v>86</v>
      </c>
      <c r="AV245" s="14" t="s">
        <v>84</v>
      </c>
      <c r="AW245" s="14" t="s">
        <v>37</v>
      </c>
      <c r="AX245" s="14" t="s">
        <v>76</v>
      </c>
      <c r="AY245" s="266" t="s">
        <v>195</v>
      </c>
    </row>
    <row r="246" s="12" customFormat="1">
      <c r="B246" s="235"/>
      <c r="C246" s="236"/>
      <c r="D246" s="229" t="s">
        <v>285</v>
      </c>
      <c r="E246" s="237" t="s">
        <v>19</v>
      </c>
      <c r="F246" s="238" t="s">
        <v>621</v>
      </c>
      <c r="G246" s="236"/>
      <c r="H246" s="239">
        <v>2370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285</v>
      </c>
      <c r="AU246" s="245" t="s">
        <v>86</v>
      </c>
      <c r="AV246" s="12" t="s">
        <v>86</v>
      </c>
      <c r="AW246" s="12" t="s">
        <v>37</v>
      </c>
      <c r="AX246" s="12" t="s">
        <v>76</v>
      </c>
      <c r="AY246" s="245" t="s">
        <v>195</v>
      </c>
    </row>
    <row r="247" s="12" customFormat="1">
      <c r="B247" s="235"/>
      <c r="C247" s="236"/>
      <c r="D247" s="229" t="s">
        <v>285</v>
      </c>
      <c r="E247" s="237" t="s">
        <v>19</v>
      </c>
      <c r="F247" s="238" t="s">
        <v>622</v>
      </c>
      <c r="G247" s="236"/>
      <c r="H247" s="239">
        <v>2370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285</v>
      </c>
      <c r="AU247" s="245" t="s">
        <v>86</v>
      </c>
      <c r="AV247" s="12" t="s">
        <v>86</v>
      </c>
      <c r="AW247" s="12" t="s">
        <v>37</v>
      </c>
      <c r="AX247" s="12" t="s">
        <v>76</v>
      </c>
      <c r="AY247" s="245" t="s">
        <v>195</v>
      </c>
    </row>
    <row r="248" s="12" customFormat="1">
      <c r="B248" s="235"/>
      <c r="C248" s="236"/>
      <c r="D248" s="229" t="s">
        <v>285</v>
      </c>
      <c r="E248" s="237" t="s">
        <v>19</v>
      </c>
      <c r="F248" s="238" t="s">
        <v>623</v>
      </c>
      <c r="G248" s="236"/>
      <c r="H248" s="239">
        <v>243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AT248" s="245" t="s">
        <v>285</v>
      </c>
      <c r="AU248" s="245" t="s">
        <v>86</v>
      </c>
      <c r="AV248" s="12" t="s">
        <v>86</v>
      </c>
      <c r="AW248" s="12" t="s">
        <v>37</v>
      </c>
      <c r="AX248" s="12" t="s">
        <v>76</v>
      </c>
      <c r="AY248" s="245" t="s">
        <v>195</v>
      </c>
    </row>
    <row r="249" s="12" customFormat="1">
      <c r="B249" s="235"/>
      <c r="C249" s="236"/>
      <c r="D249" s="229" t="s">
        <v>285</v>
      </c>
      <c r="E249" s="237" t="s">
        <v>19</v>
      </c>
      <c r="F249" s="238" t="s">
        <v>624</v>
      </c>
      <c r="G249" s="236"/>
      <c r="H249" s="239">
        <v>243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AT249" s="245" t="s">
        <v>285</v>
      </c>
      <c r="AU249" s="245" t="s">
        <v>86</v>
      </c>
      <c r="AV249" s="12" t="s">
        <v>86</v>
      </c>
      <c r="AW249" s="12" t="s">
        <v>37</v>
      </c>
      <c r="AX249" s="12" t="s">
        <v>76</v>
      </c>
      <c r="AY249" s="245" t="s">
        <v>195</v>
      </c>
    </row>
    <row r="250" s="12" customFormat="1">
      <c r="B250" s="235"/>
      <c r="C250" s="236"/>
      <c r="D250" s="229" t="s">
        <v>285</v>
      </c>
      <c r="E250" s="237" t="s">
        <v>19</v>
      </c>
      <c r="F250" s="238" t="s">
        <v>625</v>
      </c>
      <c r="G250" s="236"/>
      <c r="H250" s="239">
        <v>388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285</v>
      </c>
      <c r="AU250" s="245" t="s">
        <v>86</v>
      </c>
      <c r="AV250" s="12" t="s">
        <v>86</v>
      </c>
      <c r="AW250" s="12" t="s">
        <v>37</v>
      </c>
      <c r="AX250" s="12" t="s">
        <v>76</v>
      </c>
      <c r="AY250" s="245" t="s">
        <v>195</v>
      </c>
    </row>
    <row r="251" s="12" customFormat="1">
      <c r="B251" s="235"/>
      <c r="C251" s="236"/>
      <c r="D251" s="229" t="s">
        <v>285</v>
      </c>
      <c r="E251" s="237" t="s">
        <v>19</v>
      </c>
      <c r="F251" s="238" t="s">
        <v>626</v>
      </c>
      <c r="G251" s="236"/>
      <c r="H251" s="239">
        <v>388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AT251" s="245" t="s">
        <v>285</v>
      </c>
      <c r="AU251" s="245" t="s">
        <v>86</v>
      </c>
      <c r="AV251" s="12" t="s">
        <v>86</v>
      </c>
      <c r="AW251" s="12" t="s">
        <v>37</v>
      </c>
      <c r="AX251" s="12" t="s">
        <v>76</v>
      </c>
      <c r="AY251" s="245" t="s">
        <v>195</v>
      </c>
    </row>
    <row r="252" s="13" customFormat="1">
      <c r="B252" s="246"/>
      <c r="C252" s="247"/>
      <c r="D252" s="229" t="s">
        <v>285</v>
      </c>
      <c r="E252" s="248" t="s">
        <v>19</v>
      </c>
      <c r="F252" s="249" t="s">
        <v>294</v>
      </c>
      <c r="G252" s="247"/>
      <c r="H252" s="250">
        <v>6002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AT252" s="256" t="s">
        <v>285</v>
      </c>
      <c r="AU252" s="256" t="s">
        <v>86</v>
      </c>
      <c r="AV252" s="13" t="s">
        <v>213</v>
      </c>
      <c r="AW252" s="13" t="s">
        <v>37</v>
      </c>
      <c r="AX252" s="13" t="s">
        <v>84</v>
      </c>
      <c r="AY252" s="256" t="s">
        <v>195</v>
      </c>
    </row>
    <row r="253" s="1" customFormat="1" ht="16.5" customHeight="1">
      <c r="B253" s="39"/>
      <c r="C253" s="217" t="s">
        <v>627</v>
      </c>
      <c r="D253" s="217" t="s">
        <v>198</v>
      </c>
      <c r="E253" s="218" t="s">
        <v>628</v>
      </c>
      <c r="F253" s="219" t="s">
        <v>629</v>
      </c>
      <c r="G253" s="220" t="s">
        <v>282</v>
      </c>
      <c r="H253" s="221">
        <v>3001</v>
      </c>
      <c r="I253" s="222"/>
      <c r="J253" s="223">
        <f>ROUND(I253*H253,2)</f>
        <v>0</v>
      </c>
      <c r="K253" s="219" t="s">
        <v>208</v>
      </c>
      <c r="L253" s="44"/>
      <c r="M253" s="224" t="s">
        <v>19</v>
      </c>
      <c r="N253" s="225" t="s">
        <v>47</v>
      </c>
      <c r="O253" s="80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AR253" s="18" t="s">
        <v>213</v>
      </c>
      <c r="AT253" s="18" t="s">
        <v>198</v>
      </c>
      <c r="AU253" s="18" t="s">
        <v>86</v>
      </c>
      <c r="AY253" s="18" t="s">
        <v>195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8" t="s">
        <v>84</v>
      </c>
      <c r="BK253" s="228">
        <f>ROUND(I253*H253,2)</f>
        <v>0</v>
      </c>
      <c r="BL253" s="18" t="s">
        <v>213</v>
      </c>
      <c r="BM253" s="18" t="s">
        <v>630</v>
      </c>
    </row>
    <row r="254" s="1" customFormat="1">
      <c r="B254" s="39"/>
      <c r="C254" s="40"/>
      <c r="D254" s="229" t="s">
        <v>204</v>
      </c>
      <c r="E254" s="40"/>
      <c r="F254" s="230" t="s">
        <v>631</v>
      </c>
      <c r="G254" s="40"/>
      <c r="H254" s="40"/>
      <c r="I254" s="144"/>
      <c r="J254" s="40"/>
      <c r="K254" s="40"/>
      <c r="L254" s="44"/>
      <c r="M254" s="231"/>
      <c r="N254" s="80"/>
      <c r="O254" s="80"/>
      <c r="P254" s="80"/>
      <c r="Q254" s="80"/>
      <c r="R254" s="80"/>
      <c r="S254" s="80"/>
      <c r="T254" s="81"/>
      <c r="AT254" s="18" t="s">
        <v>204</v>
      </c>
      <c r="AU254" s="18" t="s">
        <v>86</v>
      </c>
    </row>
    <row r="255" s="14" customFormat="1">
      <c r="B255" s="257"/>
      <c r="C255" s="258"/>
      <c r="D255" s="229" t="s">
        <v>285</v>
      </c>
      <c r="E255" s="259" t="s">
        <v>19</v>
      </c>
      <c r="F255" s="260" t="s">
        <v>549</v>
      </c>
      <c r="G255" s="258"/>
      <c r="H255" s="259" t="s">
        <v>19</v>
      </c>
      <c r="I255" s="261"/>
      <c r="J255" s="258"/>
      <c r="K255" s="258"/>
      <c r="L255" s="262"/>
      <c r="M255" s="263"/>
      <c r="N255" s="264"/>
      <c r="O255" s="264"/>
      <c r="P255" s="264"/>
      <c r="Q255" s="264"/>
      <c r="R255" s="264"/>
      <c r="S255" s="264"/>
      <c r="T255" s="265"/>
      <c r="AT255" s="266" t="s">
        <v>285</v>
      </c>
      <c r="AU255" s="266" t="s">
        <v>86</v>
      </c>
      <c r="AV255" s="14" t="s">
        <v>84</v>
      </c>
      <c r="AW255" s="14" t="s">
        <v>37</v>
      </c>
      <c r="AX255" s="14" t="s">
        <v>76</v>
      </c>
      <c r="AY255" s="266" t="s">
        <v>195</v>
      </c>
    </row>
    <row r="256" s="12" customFormat="1">
      <c r="B256" s="235"/>
      <c r="C256" s="236"/>
      <c r="D256" s="229" t="s">
        <v>285</v>
      </c>
      <c r="E256" s="237" t="s">
        <v>19</v>
      </c>
      <c r="F256" s="238" t="s">
        <v>585</v>
      </c>
      <c r="G256" s="236"/>
      <c r="H256" s="239">
        <v>2370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285</v>
      </c>
      <c r="AU256" s="245" t="s">
        <v>86</v>
      </c>
      <c r="AV256" s="12" t="s">
        <v>86</v>
      </c>
      <c r="AW256" s="12" t="s">
        <v>37</v>
      </c>
      <c r="AX256" s="12" t="s">
        <v>76</v>
      </c>
      <c r="AY256" s="245" t="s">
        <v>195</v>
      </c>
    </row>
    <row r="257" s="12" customFormat="1">
      <c r="B257" s="235"/>
      <c r="C257" s="236"/>
      <c r="D257" s="229" t="s">
        <v>285</v>
      </c>
      <c r="E257" s="237" t="s">
        <v>19</v>
      </c>
      <c r="F257" s="238" t="s">
        <v>586</v>
      </c>
      <c r="G257" s="236"/>
      <c r="H257" s="239">
        <v>243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285</v>
      </c>
      <c r="AU257" s="245" t="s">
        <v>86</v>
      </c>
      <c r="AV257" s="12" t="s">
        <v>86</v>
      </c>
      <c r="AW257" s="12" t="s">
        <v>37</v>
      </c>
      <c r="AX257" s="12" t="s">
        <v>76</v>
      </c>
      <c r="AY257" s="245" t="s">
        <v>195</v>
      </c>
    </row>
    <row r="258" s="12" customFormat="1">
      <c r="B258" s="235"/>
      <c r="C258" s="236"/>
      <c r="D258" s="229" t="s">
        <v>285</v>
      </c>
      <c r="E258" s="237" t="s">
        <v>19</v>
      </c>
      <c r="F258" s="238" t="s">
        <v>632</v>
      </c>
      <c r="G258" s="236"/>
      <c r="H258" s="239">
        <v>388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AT258" s="245" t="s">
        <v>285</v>
      </c>
      <c r="AU258" s="245" t="s">
        <v>86</v>
      </c>
      <c r="AV258" s="12" t="s">
        <v>86</v>
      </c>
      <c r="AW258" s="12" t="s">
        <v>37</v>
      </c>
      <c r="AX258" s="12" t="s">
        <v>76</v>
      </c>
      <c r="AY258" s="245" t="s">
        <v>195</v>
      </c>
    </row>
    <row r="259" s="13" customFormat="1">
      <c r="B259" s="246"/>
      <c r="C259" s="247"/>
      <c r="D259" s="229" t="s">
        <v>285</v>
      </c>
      <c r="E259" s="248" t="s">
        <v>19</v>
      </c>
      <c r="F259" s="249" t="s">
        <v>294</v>
      </c>
      <c r="G259" s="247"/>
      <c r="H259" s="250">
        <v>3001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AT259" s="256" t="s">
        <v>285</v>
      </c>
      <c r="AU259" s="256" t="s">
        <v>86</v>
      </c>
      <c r="AV259" s="13" t="s">
        <v>213</v>
      </c>
      <c r="AW259" s="13" t="s">
        <v>37</v>
      </c>
      <c r="AX259" s="13" t="s">
        <v>84</v>
      </c>
      <c r="AY259" s="256" t="s">
        <v>195</v>
      </c>
    </row>
    <row r="260" s="1" customFormat="1" ht="16.5" customHeight="1">
      <c r="B260" s="39"/>
      <c r="C260" s="217" t="s">
        <v>633</v>
      </c>
      <c r="D260" s="217" t="s">
        <v>198</v>
      </c>
      <c r="E260" s="218" t="s">
        <v>634</v>
      </c>
      <c r="F260" s="219" t="s">
        <v>635</v>
      </c>
      <c r="G260" s="220" t="s">
        <v>282</v>
      </c>
      <c r="H260" s="221">
        <v>2758</v>
      </c>
      <c r="I260" s="222"/>
      <c r="J260" s="223">
        <f>ROUND(I260*H260,2)</f>
        <v>0</v>
      </c>
      <c r="K260" s="219" t="s">
        <v>208</v>
      </c>
      <c r="L260" s="44"/>
      <c r="M260" s="224" t="s">
        <v>19</v>
      </c>
      <c r="N260" s="225" t="s">
        <v>47</v>
      </c>
      <c r="O260" s="80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AR260" s="18" t="s">
        <v>213</v>
      </c>
      <c r="AT260" s="18" t="s">
        <v>198</v>
      </c>
      <c r="AU260" s="18" t="s">
        <v>86</v>
      </c>
      <c r="AY260" s="18" t="s">
        <v>195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8" t="s">
        <v>84</v>
      </c>
      <c r="BK260" s="228">
        <f>ROUND(I260*H260,2)</f>
        <v>0</v>
      </c>
      <c r="BL260" s="18" t="s">
        <v>213</v>
      </c>
      <c r="BM260" s="18" t="s">
        <v>636</v>
      </c>
    </row>
    <row r="261" s="1" customFormat="1">
      <c r="B261" s="39"/>
      <c r="C261" s="40"/>
      <c r="D261" s="229" t="s">
        <v>204</v>
      </c>
      <c r="E261" s="40"/>
      <c r="F261" s="230" t="s">
        <v>637</v>
      </c>
      <c r="G261" s="40"/>
      <c r="H261" s="40"/>
      <c r="I261" s="144"/>
      <c r="J261" s="40"/>
      <c r="K261" s="40"/>
      <c r="L261" s="44"/>
      <c r="M261" s="231"/>
      <c r="N261" s="80"/>
      <c r="O261" s="80"/>
      <c r="P261" s="80"/>
      <c r="Q261" s="80"/>
      <c r="R261" s="80"/>
      <c r="S261" s="80"/>
      <c r="T261" s="81"/>
      <c r="AT261" s="18" t="s">
        <v>204</v>
      </c>
      <c r="AU261" s="18" t="s">
        <v>86</v>
      </c>
    </row>
    <row r="262" s="14" customFormat="1">
      <c r="B262" s="257"/>
      <c r="C262" s="258"/>
      <c r="D262" s="229" t="s">
        <v>285</v>
      </c>
      <c r="E262" s="259" t="s">
        <v>19</v>
      </c>
      <c r="F262" s="260" t="s">
        <v>549</v>
      </c>
      <c r="G262" s="258"/>
      <c r="H262" s="259" t="s">
        <v>19</v>
      </c>
      <c r="I262" s="261"/>
      <c r="J262" s="258"/>
      <c r="K262" s="258"/>
      <c r="L262" s="262"/>
      <c r="M262" s="263"/>
      <c r="N262" s="264"/>
      <c r="O262" s="264"/>
      <c r="P262" s="264"/>
      <c r="Q262" s="264"/>
      <c r="R262" s="264"/>
      <c r="S262" s="264"/>
      <c r="T262" s="265"/>
      <c r="AT262" s="266" t="s">
        <v>285</v>
      </c>
      <c r="AU262" s="266" t="s">
        <v>86</v>
      </c>
      <c r="AV262" s="14" t="s">
        <v>84</v>
      </c>
      <c r="AW262" s="14" t="s">
        <v>37</v>
      </c>
      <c r="AX262" s="14" t="s">
        <v>76</v>
      </c>
      <c r="AY262" s="266" t="s">
        <v>195</v>
      </c>
    </row>
    <row r="263" s="12" customFormat="1">
      <c r="B263" s="235"/>
      <c r="C263" s="236"/>
      <c r="D263" s="229" t="s">
        <v>285</v>
      </c>
      <c r="E263" s="237" t="s">
        <v>19</v>
      </c>
      <c r="F263" s="238" t="s">
        <v>585</v>
      </c>
      <c r="G263" s="236"/>
      <c r="H263" s="239">
        <v>2370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AT263" s="245" t="s">
        <v>285</v>
      </c>
      <c r="AU263" s="245" t="s">
        <v>86</v>
      </c>
      <c r="AV263" s="12" t="s">
        <v>86</v>
      </c>
      <c r="AW263" s="12" t="s">
        <v>37</v>
      </c>
      <c r="AX263" s="12" t="s">
        <v>76</v>
      </c>
      <c r="AY263" s="245" t="s">
        <v>195</v>
      </c>
    </row>
    <row r="264" s="12" customFormat="1">
      <c r="B264" s="235"/>
      <c r="C264" s="236"/>
      <c r="D264" s="229" t="s">
        <v>285</v>
      </c>
      <c r="E264" s="237" t="s">
        <v>19</v>
      </c>
      <c r="F264" s="238" t="s">
        <v>632</v>
      </c>
      <c r="G264" s="236"/>
      <c r="H264" s="239">
        <v>388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AT264" s="245" t="s">
        <v>285</v>
      </c>
      <c r="AU264" s="245" t="s">
        <v>86</v>
      </c>
      <c r="AV264" s="12" t="s">
        <v>86</v>
      </c>
      <c r="AW264" s="12" t="s">
        <v>37</v>
      </c>
      <c r="AX264" s="12" t="s">
        <v>76</v>
      </c>
      <c r="AY264" s="245" t="s">
        <v>195</v>
      </c>
    </row>
    <row r="265" s="13" customFormat="1">
      <c r="B265" s="246"/>
      <c r="C265" s="247"/>
      <c r="D265" s="229" t="s">
        <v>285</v>
      </c>
      <c r="E265" s="248" t="s">
        <v>19</v>
      </c>
      <c r="F265" s="249" t="s">
        <v>294</v>
      </c>
      <c r="G265" s="247"/>
      <c r="H265" s="250">
        <v>2758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AT265" s="256" t="s">
        <v>285</v>
      </c>
      <c r="AU265" s="256" t="s">
        <v>86</v>
      </c>
      <c r="AV265" s="13" t="s">
        <v>213</v>
      </c>
      <c r="AW265" s="13" t="s">
        <v>37</v>
      </c>
      <c r="AX265" s="13" t="s">
        <v>84</v>
      </c>
      <c r="AY265" s="256" t="s">
        <v>195</v>
      </c>
    </row>
    <row r="266" s="1" customFormat="1" ht="16.5" customHeight="1">
      <c r="B266" s="39"/>
      <c r="C266" s="217" t="s">
        <v>638</v>
      </c>
      <c r="D266" s="217" t="s">
        <v>198</v>
      </c>
      <c r="E266" s="218" t="s">
        <v>639</v>
      </c>
      <c r="F266" s="219" t="s">
        <v>640</v>
      </c>
      <c r="G266" s="220" t="s">
        <v>282</v>
      </c>
      <c r="H266" s="221">
        <v>243</v>
      </c>
      <c r="I266" s="222"/>
      <c r="J266" s="223">
        <f>ROUND(I266*H266,2)</f>
        <v>0</v>
      </c>
      <c r="K266" s="219" t="s">
        <v>208</v>
      </c>
      <c r="L266" s="44"/>
      <c r="M266" s="224" t="s">
        <v>19</v>
      </c>
      <c r="N266" s="225" t="s">
        <v>47</v>
      </c>
      <c r="O266" s="80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AR266" s="18" t="s">
        <v>213</v>
      </c>
      <c r="AT266" s="18" t="s">
        <v>198</v>
      </c>
      <c r="AU266" s="18" t="s">
        <v>86</v>
      </c>
      <c r="AY266" s="18" t="s">
        <v>195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8" t="s">
        <v>84</v>
      </c>
      <c r="BK266" s="228">
        <f>ROUND(I266*H266,2)</f>
        <v>0</v>
      </c>
      <c r="BL266" s="18" t="s">
        <v>213</v>
      </c>
      <c r="BM266" s="18" t="s">
        <v>641</v>
      </c>
    </row>
    <row r="267" s="1" customFormat="1">
      <c r="B267" s="39"/>
      <c r="C267" s="40"/>
      <c r="D267" s="229" t="s">
        <v>204</v>
      </c>
      <c r="E267" s="40"/>
      <c r="F267" s="230" t="s">
        <v>642</v>
      </c>
      <c r="G267" s="40"/>
      <c r="H267" s="40"/>
      <c r="I267" s="144"/>
      <c r="J267" s="40"/>
      <c r="K267" s="40"/>
      <c r="L267" s="44"/>
      <c r="M267" s="231"/>
      <c r="N267" s="80"/>
      <c r="O267" s="80"/>
      <c r="P267" s="80"/>
      <c r="Q267" s="80"/>
      <c r="R267" s="80"/>
      <c r="S267" s="80"/>
      <c r="T267" s="81"/>
      <c r="AT267" s="18" t="s">
        <v>204</v>
      </c>
      <c r="AU267" s="18" t="s">
        <v>86</v>
      </c>
    </row>
    <row r="268" s="14" customFormat="1">
      <c r="B268" s="257"/>
      <c r="C268" s="258"/>
      <c r="D268" s="229" t="s">
        <v>285</v>
      </c>
      <c r="E268" s="259" t="s">
        <v>19</v>
      </c>
      <c r="F268" s="260" t="s">
        <v>549</v>
      </c>
      <c r="G268" s="258"/>
      <c r="H268" s="259" t="s">
        <v>19</v>
      </c>
      <c r="I268" s="261"/>
      <c r="J268" s="258"/>
      <c r="K268" s="258"/>
      <c r="L268" s="262"/>
      <c r="M268" s="263"/>
      <c r="N268" s="264"/>
      <c r="O268" s="264"/>
      <c r="P268" s="264"/>
      <c r="Q268" s="264"/>
      <c r="R268" s="264"/>
      <c r="S268" s="264"/>
      <c r="T268" s="265"/>
      <c r="AT268" s="266" t="s">
        <v>285</v>
      </c>
      <c r="AU268" s="266" t="s">
        <v>86</v>
      </c>
      <c r="AV268" s="14" t="s">
        <v>84</v>
      </c>
      <c r="AW268" s="14" t="s">
        <v>37</v>
      </c>
      <c r="AX268" s="14" t="s">
        <v>76</v>
      </c>
      <c r="AY268" s="266" t="s">
        <v>195</v>
      </c>
    </row>
    <row r="269" s="12" customFormat="1">
      <c r="B269" s="235"/>
      <c r="C269" s="236"/>
      <c r="D269" s="229" t="s">
        <v>285</v>
      </c>
      <c r="E269" s="237" t="s">
        <v>19</v>
      </c>
      <c r="F269" s="238" t="s">
        <v>586</v>
      </c>
      <c r="G269" s="236"/>
      <c r="H269" s="239">
        <v>243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285</v>
      </c>
      <c r="AU269" s="245" t="s">
        <v>86</v>
      </c>
      <c r="AV269" s="12" t="s">
        <v>86</v>
      </c>
      <c r="AW269" s="12" t="s">
        <v>37</v>
      </c>
      <c r="AX269" s="12" t="s">
        <v>84</v>
      </c>
      <c r="AY269" s="245" t="s">
        <v>195</v>
      </c>
    </row>
    <row r="270" s="1" customFormat="1" ht="16.5" customHeight="1">
      <c r="B270" s="39"/>
      <c r="C270" s="217" t="s">
        <v>643</v>
      </c>
      <c r="D270" s="217" t="s">
        <v>198</v>
      </c>
      <c r="E270" s="218" t="s">
        <v>644</v>
      </c>
      <c r="F270" s="219" t="s">
        <v>645</v>
      </c>
      <c r="G270" s="220" t="s">
        <v>282</v>
      </c>
      <c r="H270" s="221">
        <v>115</v>
      </c>
      <c r="I270" s="222"/>
      <c r="J270" s="223">
        <f>ROUND(I270*H270,2)</f>
        <v>0</v>
      </c>
      <c r="K270" s="219" t="s">
        <v>208</v>
      </c>
      <c r="L270" s="44"/>
      <c r="M270" s="224" t="s">
        <v>19</v>
      </c>
      <c r="N270" s="225" t="s">
        <v>47</v>
      </c>
      <c r="O270" s="80"/>
      <c r="P270" s="226">
        <f>O270*H270</f>
        <v>0</v>
      </c>
      <c r="Q270" s="226">
        <v>0.19536000000000001</v>
      </c>
      <c r="R270" s="226">
        <f>Q270*H270</f>
        <v>22.4664</v>
      </c>
      <c r="S270" s="226">
        <v>0</v>
      </c>
      <c r="T270" s="227">
        <f>S270*H270</f>
        <v>0</v>
      </c>
      <c r="AR270" s="18" t="s">
        <v>213</v>
      </c>
      <c r="AT270" s="18" t="s">
        <v>198</v>
      </c>
      <c r="AU270" s="18" t="s">
        <v>86</v>
      </c>
      <c r="AY270" s="18" t="s">
        <v>195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8" t="s">
        <v>84</v>
      </c>
      <c r="BK270" s="228">
        <f>ROUND(I270*H270,2)</f>
        <v>0</v>
      </c>
      <c r="BL270" s="18" t="s">
        <v>213</v>
      </c>
      <c r="BM270" s="18" t="s">
        <v>646</v>
      </c>
    </row>
    <row r="271" s="1" customFormat="1">
      <c r="B271" s="39"/>
      <c r="C271" s="40"/>
      <c r="D271" s="229" t="s">
        <v>204</v>
      </c>
      <c r="E271" s="40"/>
      <c r="F271" s="230" t="s">
        <v>647</v>
      </c>
      <c r="G271" s="40"/>
      <c r="H271" s="40"/>
      <c r="I271" s="144"/>
      <c r="J271" s="40"/>
      <c r="K271" s="40"/>
      <c r="L271" s="44"/>
      <c r="M271" s="231"/>
      <c r="N271" s="80"/>
      <c r="O271" s="80"/>
      <c r="P271" s="80"/>
      <c r="Q271" s="80"/>
      <c r="R271" s="80"/>
      <c r="S271" s="80"/>
      <c r="T271" s="81"/>
      <c r="AT271" s="18" t="s">
        <v>204</v>
      </c>
      <c r="AU271" s="18" t="s">
        <v>86</v>
      </c>
    </row>
    <row r="272" s="14" customFormat="1">
      <c r="B272" s="257"/>
      <c r="C272" s="258"/>
      <c r="D272" s="229" t="s">
        <v>285</v>
      </c>
      <c r="E272" s="259" t="s">
        <v>19</v>
      </c>
      <c r="F272" s="260" t="s">
        <v>549</v>
      </c>
      <c r="G272" s="258"/>
      <c r="H272" s="259" t="s">
        <v>19</v>
      </c>
      <c r="I272" s="261"/>
      <c r="J272" s="258"/>
      <c r="K272" s="258"/>
      <c r="L272" s="262"/>
      <c r="M272" s="263"/>
      <c r="N272" s="264"/>
      <c r="O272" s="264"/>
      <c r="P272" s="264"/>
      <c r="Q272" s="264"/>
      <c r="R272" s="264"/>
      <c r="S272" s="264"/>
      <c r="T272" s="265"/>
      <c r="AT272" s="266" t="s">
        <v>285</v>
      </c>
      <c r="AU272" s="266" t="s">
        <v>86</v>
      </c>
      <c r="AV272" s="14" t="s">
        <v>84</v>
      </c>
      <c r="AW272" s="14" t="s">
        <v>37</v>
      </c>
      <c r="AX272" s="14" t="s">
        <v>76</v>
      </c>
      <c r="AY272" s="266" t="s">
        <v>195</v>
      </c>
    </row>
    <row r="273" s="12" customFormat="1">
      <c r="B273" s="235"/>
      <c r="C273" s="236"/>
      <c r="D273" s="229" t="s">
        <v>285</v>
      </c>
      <c r="E273" s="237" t="s">
        <v>19</v>
      </c>
      <c r="F273" s="238" t="s">
        <v>550</v>
      </c>
      <c r="G273" s="236"/>
      <c r="H273" s="239">
        <v>115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285</v>
      </c>
      <c r="AU273" s="245" t="s">
        <v>86</v>
      </c>
      <c r="AV273" s="12" t="s">
        <v>86</v>
      </c>
      <c r="AW273" s="12" t="s">
        <v>37</v>
      </c>
      <c r="AX273" s="12" t="s">
        <v>84</v>
      </c>
      <c r="AY273" s="245" t="s">
        <v>195</v>
      </c>
    </row>
    <row r="274" s="1" customFormat="1" ht="16.5" customHeight="1">
      <c r="B274" s="39"/>
      <c r="C274" s="270" t="s">
        <v>648</v>
      </c>
      <c r="D274" s="270" t="s">
        <v>497</v>
      </c>
      <c r="E274" s="271" t="s">
        <v>649</v>
      </c>
      <c r="F274" s="272" t="s">
        <v>650</v>
      </c>
      <c r="G274" s="273" t="s">
        <v>282</v>
      </c>
      <c r="H274" s="274">
        <v>116.15000000000001</v>
      </c>
      <c r="I274" s="275"/>
      <c r="J274" s="276">
        <f>ROUND(I274*H274,2)</f>
        <v>0</v>
      </c>
      <c r="K274" s="272" t="s">
        <v>208</v>
      </c>
      <c r="L274" s="277"/>
      <c r="M274" s="278" t="s">
        <v>19</v>
      </c>
      <c r="N274" s="279" t="s">
        <v>47</v>
      </c>
      <c r="O274" s="80"/>
      <c r="P274" s="226">
        <f>O274*H274</f>
        <v>0</v>
      </c>
      <c r="Q274" s="226">
        <v>0.41699999999999998</v>
      </c>
      <c r="R274" s="226">
        <f>Q274*H274</f>
        <v>48.434550000000002</v>
      </c>
      <c r="S274" s="226">
        <v>0</v>
      </c>
      <c r="T274" s="227">
        <f>S274*H274</f>
        <v>0</v>
      </c>
      <c r="AR274" s="18" t="s">
        <v>229</v>
      </c>
      <c r="AT274" s="18" t="s">
        <v>497</v>
      </c>
      <c r="AU274" s="18" t="s">
        <v>86</v>
      </c>
      <c r="AY274" s="18" t="s">
        <v>195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8" t="s">
        <v>84</v>
      </c>
      <c r="BK274" s="228">
        <f>ROUND(I274*H274,2)</f>
        <v>0</v>
      </c>
      <c r="BL274" s="18" t="s">
        <v>213</v>
      </c>
      <c r="BM274" s="18" t="s">
        <v>651</v>
      </c>
    </row>
    <row r="275" s="1" customFormat="1">
      <c r="B275" s="39"/>
      <c r="C275" s="40"/>
      <c r="D275" s="229" t="s">
        <v>204</v>
      </c>
      <c r="E275" s="40"/>
      <c r="F275" s="230" t="s">
        <v>650</v>
      </c>
      <c r="G275" s="40"/>
      <c r="H275" s="40"/>
      <c r="I275" s="144"/>
      <c r="J275" s="40"/>
      <c r="K275" s="40"/>
      <c r="L275" s="44"/>
      <c r="M275" s="231"/>
      <c r="N275" s="80"/>
      <c r="O275" s="80"/>
      <c r="P275" s="80"/>
      <c r="Q275" s="80"/>
      <c r="R275" s="80"/>
      <c r="S275" s="80"/>
      <c r="T275" s="81"/>
      <c r="AT275" s="18" t="s">
        <v>204</v>
      </c>
      <c r="AU275" s="18" t="s">
        <v>86</v>
      </c>
    </row>
    <row r="276" s="12" customFormat="1">
      <c r="B276" s="235"/>
      <c r="C276" s="236"/>
      <c r="D276" s="229" t="s">
        <v>285</v>
      </c>
      <c r="E276" s="237" t="s">
        <v>19</v>
      </c>
      <c r="F276" s="238" t="s">
        <v>652</v>
      </c>
      <c r="G276" s="236"/>
      <c r="H276" s="239">
        <v>115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AT276" s="245" t="s">
        <v>285</v>
      </c>
      <c r="AU276" s="245" t="s">
        <v>86</v>
      </c>
      <c r="AV276" s="12" t="s">
        <v>86</v>
      </c>
      <c r="AW276" s="12" t="s">
        <v>37</v>
      </c>
      <c r="AX276" s="12" t="s">
        <v>84</v>
      </c>
      <c r="AY276" s="245" t="s">
        <v>195</v>
      </c>
    </row>
    <row r="277" s="12" customFormat="1">
      <c r="B277" s="235"/>
      <c r="C277" s="236"/>
      <c r="D277" s="229" t="s">
        <v>285</v>
      </c>
      <c r="E277" s="236"/>
      <c r="F277" s="238" t="s">
        <v>653</v>
      </c>
      <c r="G277" s="236"/>
      <c r="H277" s="239">
        <v>116.15000000000001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285</v>
      </c>
      <c r="AU277" s="245" t="s">
        <v>86</v>
      </c>
      <c r="AV277" s="12" t="s">
        <v>86</v>
      </c>
      <c r="AW277" s="12" t="s">
        <v>4</v>
      </c>
      <c r="AX277" s="12" t="s">
        <v>84</v>
      </c>
      <c r="AY277" s="245" t="s">
        <v>195</v>
      </c>
    </row>
    <row r="278" s="1" customFormat="1" ht="16.5" customHeight="1">
      <c r="B278" s="39"/>
      <c r="C278" s="217" t="s">
        <v>654</v>
      </c>
      <c r="D278" s="217" t="s">
        <v>198</v>
      </c>
      <c r="E278" s="218" t="s">
        <v>655</v>
      </c>
      <c r="F278" s="219" t="s">
        <v>656</v>
      </c>
      <c r="G278" s="220" t="s">
        <v>282</v>
      </c>
      <c r="H278" s="221">
        <v>1251</v>
      </c>
      <c r="I278" s="222"/>
      <c r="J278" s="223">
        <f>ROUND(I278*H278,2)</f>
        <v>0</v>
      </c>
      <c r="K278" s="219" t="s">
        <v>208</v>
      </c>
      <c r="L278" s="44"/>
      <c r="M278" s="224" t="s">
        <v>19</v>
      </c>
      <c r="N278" s="225" t="s">
        <v>47</v>
      </c>
      <c r="O278" s="80"/>
      <c r="P278" s="226">
        <f>O278*H278</f>
        <v>0</v>
      </c>
      <c r="Q278" s="226">
        <v>0.084250000000000005</v>
      </c>
      <c r="R278" s="226">
        <f>Q278*H278</f>
        <v>105.39675000000001</v>
      </c>
      <c r="S278" s="226">
        <v>0</v>
      </c>
      <c r="T278" s="227">
        <f>S278*H278</f>
        <v>0</v>
      </c>
      <c r="AR278" s="18" t="s">
        <v>213</v>
      </c>
      <c r="AT278" s="18" t="s">
        <v>198</v>
      </c>
      <c r="AU278" s="18" t="s">
        <v>86</v>
      </c>
      <c r="AY278" s="18" t="s">
        <v>195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8" t="s">
        <v>84</v>
      </c>
      <c r="BK278" s="228">
        <f>ROUND(I278*H278,2)</f>
        <v>0</v>
      </c>
      <c r="BL278" s="18" t="s">
        <v>213</v>
      </c>
      <c r="BM278" s="18" t="s">
        <v>657</v>
      </c>
    </row>
    <row r="279" s="1" customFormat="1">
      <c r="B279" s="39"/>
      <c r="C279" s="40"/>
      <c r="D279" s="229" t="s">
        <v>204</v>
      </c>
      <c r="E279" s="40"/>
      <c r="F279" s="230" t="s">
        <v>658</v>
      </c>
      <c r="G279" s="40"/>
      <c r="H279" s="40"/>
      <c r="I279" s="144"/>
      <c r="J279" s="40"/>
      <c r="K279" s="40"/>
      <c r="L279" s="44"/>
      <c r="M279" s="231"/>
      <c r="N279" s="80"/>
      <c r="O279" s="80"/>
      <c r="P279" s="80"/>
      <c r="Q279" s="80"/>
      <c r="R279" s="80"/>
      <c r="S279" s="80"/>
      <c r="T279" s="81"/>
      <c r="AT279" s="18" t="s">
        <v>204</v>
      </c>
      <c r="AU279" s="18" t="s">
        <v>86</v>
      </c>
    </row>
    <row r="280" s="14" customFormat="1">
      <c r="B280" s="257"/>
      <c r="C280" s="258"/>
      <c r="D280" s="229" t="s">
        <v>285</v>
      </c>
      <c r="E280" s="259" t="s">
        <v>19</v>
      </c>
      <c r="F280" s="260" t="s">
        <v>549</v>
      </c>
      <c r="G280" s="258"/>
      <c r="H280" s="259" t="s">
        <v>19</v>
      </c>
      <c r="I280" s="261"/>
      <c r="J280" s="258"/>
      <c r="K280" s="258"/>
      <c r="L280" s="262"/>
      <c r="M280" s="263"/>
      <c r="N280" s="264"/>
      <c r="O280" s="264"/>
      <c r="P280" s="264"/>
      <c r="Q280" s="264"/>
      <c r="R280" s="264"/>
      <c r="S280" s="264"/>
      <c r="T280" s="265"/>
      <c r="AT280" s="266" t="s">
        <v>285</v>
      </c>
      <c r="AU280" s="266" t="s">
        <v>86</v>
      </c>
      <c r="AV280" s="14" t="s">
        <v>84</v>
      </c>
      <c r="AW280" s="14" t="s">
        <v>37</v>
      </c>
      <c r="AX280" s="14" t="s">
        <v>76</v>
      </c>
      <c r="AY280" s="266" t="s">
        <v>195</v>
      </c>
    </row>
    <row r="281" s="12" customFormat="1">
      <c r="B281" s="235"/>
      <c r="C281" s="236"/>
      <c r="D281" s="229" t="s">
        <v>285</v>
      </c>
      <c r="E281" s="237" t="s">
        <v>19</v>
      </c>
      <c r="F281" s="238" t="s">
        <v>659</v>
      </c>
      <c r="G281" s="236"/>
      <c r="H281" s="239">
        <v>1251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AT281" s="245" t="s">
        <v>285</v>
      </c>
      <c r="AU281" s="245" t="s">
        <v>86</v>
      </c>
      <c r="AV281" s="12" t="s">
        <v>86</v>
      </c>
      <c r="AW281" s="12" t="s">
        <v>37</v>
      </c>
      <c r="AX281" s="12" t="s">
        <v>84</v>
      </c>
      <c r="AY281" s="245" t="s">
        <v>195</v>
      </c>
    </row>
    <row r="282" s="1" customFormat="1" ht="16.5" customHeight="1">
      <c r="B282" s="39"/>
      <c r="C282" s="270" t="s">
        <v>660</v>
      </c>
      <c r="D282" s="270" t="s">
        <v>497</v>
      </c>
      <c r="E282" s="271" t="s">
        <v>661</v>
      </c>
      <c r="F282" s="272" t="s">
        <v>662</v>
      </c>
      <c r="G282" s="273" t="s">
        <v>282</v>
      </c>
      <c r="H282" s="274">
        <v>1217.05</v>
      </c>
      <c r="I282" s="275"/>
      <c r="J282" s="276">
        <f>ROUND(I282*H282,2)</f>
        <v>0</v>
      </c>
      <c r="K282" s="272" t="s">
        <v>208</v>
      </c>
      <c r="L282" s="277"/>
      <c r="M282" s="278" t="s">
        <v>19</v>
      </c>
      <c r="N282" s="279" t="s">
        <v>47</v>
      </c>
      <c r="O282" s="80"/>
      <c r="P282" s="226">
        <f>O282*H282</f>
        <v>0</v>
      </c>
      <c r="Q282" s="226">
        <v>0.13100000000000001</v>
      </c>
      <c r="R282" s="226">
        <f>Q282*H282</f>
        <v>159.43355</v>
      </c>
      <c r="S282" s="226">
        <v>0</v>
      </c>
      <c r="T282" s="227">
        <f>S282*H282</f>
        <v>0</v>
      </c>
      <c r="AR282" s="18" t="s">
        <v>229</v>
      </c>
      <c r="AT282" s="18" t="s">
        <v>497</v>
      </c>
      <c r="AU282" s="18" t="s">
        <v>86</v>
      </c>
      <c r="AY282" s="18" t="s">
        <v>195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8" t="s">
        <v>84</v>
      </c>
      <c r="BK282" s="228">
        <f>ROUND(I282*H282,2)</f>
        <v>0</v>
      </c>
      <c r="BL282" s="18" t="s">
        <v>213</v>
      </c>
      <c r="BM282" s="18" t="s">
        <v>663</v>
      </c>
    </row>
    <row r="283" s="1" customFormat="1">
      <c r="B283" s="39"/>
      <c r="C283" s="40"/>
      <c r="D283" s="229" t="s">
        <v>204</v>
      </c>
      <c r="E283" s="40"/>
      <c r="F283" s="230" t="s">
        <v>662</v>
      </c>
      <c r="G283" s="40"/>
      <c r="H283" s="40"/>
      <c r="I283" s="144"/>
      <c r="J283" s="40"/>
      <c r="K283" s="40"/>
      <c r="L283" s="44"/>
      <c r="M283" s="231"/>
      <c r="N283" s="80"/>
      <c r="O283" s="80"/>
      <c r="P283" s="80"/>
      <c r="Q283" s="80"/>
      <c r="R283" s="80"/>
      <c r="S283" s="80"/>
      <c r="T283" s="81"/>
      <c r="AT283" s="18" t="s">
        <v>204</v>
      </c>
      <c r="AU283" s="18" t="s">
        <v>86</v>
      </c>
    </row>
    <row r="284" s="14" customFormat="1">
      <c r="B284" s="257"/>
      <c r="C284" s="258"/>
      <c r="D284" s="229" t="s">
        <v>285</v>
      </c>
      <c r="E284" s="259" t="s">
        <v>19</v>
      </c>
      <c r="F284" s="260" t="s">
        <v>549</v>
      </c>
      <c r="G284" s="258"/>
      <c r="H284" s="259" t="s">
        <v>19</v>
      </c>
      <c r="I284" s="261"/>
      <c r="J284" s="258"/>
      <c r="K284" s="258"/>
      <c r="L284" s="262"/>
      <c r="M284" s="263"/>
      <c r="N284" s="264"/>
      <c r="O284" s="264"/>
      <c r="P284" s="264"/>
      <c r="Q284" s="264"/>
      <c r="R284" s="264"/>
      <c r="S284" s="264"/>
      <c r="T284" s="265"/>
      <c r="AT284" s="266" t="s">
        <v>285</v>
      </c>
      <c r="AU284" s="266" t="s">
        <v>86</v>
      </c>
      <c r="AV284" s="14" t="s">
        <v>84</v>
      </c>
      <c r="AW284" s="14" t="s">
        <v>37</v>
      </c>
      <c r="AX284" s="14" t="s">
        <v>76</v>
      </c>
      <c r="AY284" s="266" t="s">
        <v>195</v>
      </c>
    </row>
    <row r="285" s="12" customFormat="1">
      <c r="B285" s="235"/>
      <c r="C285" s="236"/>
      <c r="D285" s="229" t="s">
        <v>285</v>
      </c>
      <c r="E285" s="237" t="s">
        <v>19</v>
      </c>
      <c r="F285" s="238" t="s">
        <v>558</v>
      </c>
      <c r="G285" s="236"/>
      <c r="H285" s="239">
        <v>1205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AT285" s="245" t="s">
        <v>285</v>
      </c>
      <c r="AU285" s="245" t="s">
        <v>86</v>
      </c>
      <c r="AV285" s="12" t="s">
        <v>86</v>
      </c>
      <c r="AW285" s="12" t="s">
        <v>37</v>
      </c>
      <c r="AX285" s="12" t="s">
        <v>84</v>
      </c>
      <c r="AY285" s="245" t="s">
        <v>195</v>
      </c>
    </row>
    <row r="286" s="12" customFormat="1">
      <c r="B286" s="235"/>
      <c r="C286" s="236"/>
      <c r="D286" s="229" t="s">
        <v>285</v>
      </c>
      <c r="E286" s="236"/>
      <c r="F286" s="238" t="s">
        <v>664</v>
      </c>
      <c r="G286" s="236"/>
      <c r="H286" s="239">
        <v>1217.05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285</v>
      </c>
      <c r="AU286" s="245" t="s">
        <v>86</v>
      </c>
      <c r="AV286" s="12" t="s">
        <v>86</v>
      </c>
      <c r="AW286" s="12" t="s">
        <v>4</v>
      </c>
      <c r="AX286" s="12" t="s">
        <v>84</v>
      </c>
      <c r="AY286" s="245" t="s">
        <v>195</v>
      </c>
    </row>
    <row r="287" s="1" customFormat="1" ht="16.5" customHeight="1">
      <c r="B287" s="39"/>
      <c r="C287" s="270" t="s">
        <v>665</v>
      </c>
      <c r="D287" s="270" t="s">
        <v>497</v>
      </c>
      <c r="E287" s="271" t="s">
        <v>666</v>
      </c>
      <c r="F287" s="272" t="s">
        <v>667</v>
      </c>
      <c r="G287" s="273" t="s">
        <v>282</v>
      </c>
      <c r="H287" s="274">
        <v>46.460000000000001</v>
      </c>
      <c r="I287" s="275"/>
      <c r="J287" s="276">
        <f>ROUND(I287*H287,2)</f>
        <v>0</v>
      </c>
      <c r="K287" s="272" t="s">
        <v>208</v>
      </c>
      <c r="L287" s="277"/>
      <c r="M287" s="278" t="s">
        <v>19</v>
      </c>
      <c r="N287" s="279" t="s">
        <v>47</v>
      </c>
      <c r="O287" s="80"/>
      <c r="P287" s="226">
        <f>O287*H287</f>
        <v>0</v>
      </c>
      <c r="Q287" s="226">
        <v>0.13100000000000001</v>
      </c>
      <c r="R287" s="226">
        <f>Q287*H287</f>
        <v>6.0862600000000002</v>
      </c>
      <c r="S287" s="226">
        <v>0</v>
      </c>
      <c r="T287" s="227">
        <f>S287*H287</f>
        <v>0</v>
      </c>
      <c r="AR287" s="18" t="s">
        <v>229</v>
      </c>
      <c r="AT287" s="18" t="s">
        <v>497</v>
      </c>
      <c r="AU287" s="18" t="s">
        <v>86</v>
      </c>
      <c r="AY287" s="18" t="s">
        <v>195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8" t="s">
        <v>84</v>
      </c>
      <c r="BK287" s="228">
        <f>ROUND(I287*H287,2)</f>
        <v>0</v>
      </c>
      <c r="BL287" s="18" t="s">
        <v>213</v>
      </c>
      <c r="BM287" s="18" t="s">
        <v>668</v>
      </c>
    </row>
    <row r="288" s="1" customFormat="1">
      <c r="B288" s="39"/>
      <c r="C288" s="40"/>
      <c r="D288" s="229" t="s">
        <v>204</v>
      </c>
      <c r="E288" s="40"/>
      <c r="F288" s="230" t="s">
        <v>667</v>
      </c>
      <c r="G288" s="40"/>
      <c r="H288" s="40"/>
      <c r="I288" s="144"/>
      <c r="J288" s="40"/>
      <c r="K288" s="40"/>
      <c r="L288" s="44"/>
      <c r="M288" s="231"/>
      <c r="N288" s="80"/>
      <c r="O288" s="80"/>
      <c r="P288" s="80"/>
      <c r="Q288" s="80"/>
      <c r="R288" s="80"/>
      <c r="S288" s="80"/>
      <c r="T288" s="81"/>
      <c r="AT288" s="18" t="s">
        <v>204</v>
      </c>
      <c r="AU288" s="18" t="s">
        <v>86</v>
      </c>
    </row>
    <row r="289" s="14" customFormat="1">
      <c r="B289" s="257"/>
      <c r="C289" s="258"/>
      <c r="D289" s="229" t="s">
        <v>285</v>
      </c>
      <c r="E289" s="259" t="s">
        <v>19</v>
      </c>
      <c r="F289" s="260" t="s">
        <v>549</v>
      </c>
      <c r="G289" s="258"/>
      <c r="H289" s="259" t="s">
        <v>19</v>
      </c>
      <c r="I289" s="261"/>
      <c r="J289" s="258"/>
      <c r="K289" s="258"/>
      <c r="L289" s="262"/>
      <c r="M289" s="263"/>
      <c r="N289" s="264"/>
      <c r="O289" s="264"/>
      <c r="P289" s="264"/>
      <c r="Q289" s="264"/>
      <c r="R289" s="264"/>
      <c r="S289" s="264"/>
      <c r="T289" s="265"/>
      <c r="AT289" s="266" t="s">
        <v>285</v>
      </c>
      <c r="AU289" s="266" t="s">
        <v>86</v>
      </c>
      <c r="AV289" s="14" t="s">
        <v>84</v>
      </c>
      <c r="AW289" s="14" t="s">
        <v>37</v>
      </c>
      <c r="AX289" s="14" t="s">
        <v>76</v>
      </c>
      <c r="AY289" s="266" t="s">
        <v>195</v>
      </c>
    </row>
    <row r="290" s="12" customFormat="1">
      <c r="B290" s="235"/>
      <c r="C290" s="236"/>
      <c r="D290" s="229" t="s">
        <v>285</v>
      </c>
      <c r="E290" s="237" t="s">
        <v>19</v>
      </c>
      <c r="F290" s="238" t="s">
        <v>669</v>
      </c>
      <c r="G290" s="236"/>
      <c r="H290" s="239">
        <v>46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AT290" s="245" t="s">
        <v>285</v>
      </c>
      <c r="AU290" s="245" t="s">
        <v>86</v>
      </c>
      <c r="AV290" s="12" t="s">
        <v>86</v>
      </c>
      <c r="AW290" s="12" t="s">
        <v>37</v>
      </c>
      <c r="AX290" s="12" t="s">
        <v>84</v>
      </c>
      <c r="AY290" s="245" t="s">
        <v>195</v>
      </c>
    </row>
    <row r="291" s="12" customFormat="1">
      <c r="B291" s="235"/>
      <c r="C291" s="236"/>
      <c r="D291" s="229" t="s">
        <v>285</v>
      </c>
      <c r="E291" s="236"/>
      <c r="F291" s="238" t="s">
        <v>670</v>
      </c>
      <c r="G291" s="236"/>
      <c r="H291" s="239">
        <v>46.460000000000001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AT291" s="245" t="s">
        <v>285</v>
      </c>
      <c r="AU291" s="245" t="s">
        <v>86</v>
      </c>
      <c r="AV291" s="12" t="s">
        <v>86</v>
      </c>
      <c r="AW291" s="12" t="s">
        <v>4</v>
      </c>
      <c r="AX291" s="12" t="s">
        <v>84</v>
      </c>
      <c r="AY291" s="245" t="s">
        <v>195</v>
      </c>
    </row>
    <row r="292" s="1" customFormat="1" ht="16.5" customHeight="1">
      <c r="B292" s="39"/>
      <c r="C292" s="217" t="s">
        <v>671</v>
      </c>
      <c r="D292" s="217" t="s">
        <v>198</v>
      </c>
      <c r="E292" s="218" t="s">
        <v>672</v>
      </c>
      <c r="F292" s="219" t="s">
        <v>673</v>
      </c>
      <c r="G292" s="220" t="s">
        <v>282</v>
      </c>
      <c r="H292" s="221">
        <v>1251</v>
      </c>
      <c r="I292" s="222"/>
      <c r="J292" s="223">
        <f>ROUND(I292*H292,2)</f>
        <v>0</v>
      </c>
      <c r="K292" s="219" t="s">
        <v>208</v>
      </c>
      <c r="L292" s="44"/>
      <c r="M292" s="224" t="s">
        <v>19</v>
      </c>
      <c r="N292" s="225" t="s">
        <v>47</v>
      </c>
      <c r="O292" s="80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AR292" s="18" t="s">
        <v>213</v>
      </c>
      <c r="AT292" s="18" t="s">
        <v>198</v>
      </c>
      <c r="AU292" s="18" t="s">
        <v>86</v>
      </c>
      <c r="AY292" s="18" t="s">
        <v>195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8" t="s">
        <v>84</v>
      </c>
      <c r="BK292" s="228">
        <f>ROUND(I292*H292,2)</f>
        <v>0</v>
      </c>
      <c r="BL292" s="18" t="s">
        <v>213</v>
      </c>
      <c r="BM292" s="18" t="s">
        <v>674</v>
      </c>
    </row>
    <row r="293" s="1" customFormat="1">
      <c r="B293" s="39"/>
      <c r="C293" s="40"/>
      <c r="D293" s="229" t="s">
        <v>204</v>
      </c>
      <c r="E293" s="40"/>
      <c r="F293" s="230" t="s">
        <v>675</v>
      </c>
      <c r="G293" s="40"/>
      <c r="H293" s="40"/>
      <c r="I293" s="144"/>
      <c r="J293" s="40"/>
      <c r="K293" s="40"/>
      <c r="L293" s="44"/>
      <c r="M293" s="231"/>
      <c r="N293" s="80"/>
      <c r="O293" s="80"/>
      <c r="P293" s="80"/>
      <c r="Q293" s="80"/>
      <c r="R293" s="80"/>
      <c r="S293" s="80"/>
      <c r="T293" s="81"/>
      <c r="AT293" s="18" t="s">
        <v>204</v>
      </c>
      <c r="AU293" s="18" t="s">
        <v>86</v>
      </c>
    </row>
    <row r="294" s="12" customFormat="1">
      <c r="B294" s="235"/>
      <c r="C294" s="236"/>
      <c r="D294" s="229" t="s">
        <v>285</v>
      </c>
      <c r="E294" s="237" t="s">
        <v>19</v>
      </c>
      <c r="F294" s="238" t="s">
        <v>676</v>
      </c>
      <c r="G294" s="236"/>
      <c r="H294" s="239">
        <v>1251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285</v>
      </c>
      <c r="AU294" s="245" t="s">
        <v>86</v>
      </c>
      <c r="AV294" s="12" t="s">
        <v>86</v>
      </c>
      <c r="AW294" s="12" t="s">
        <v>37</v>
      </c>
      <c r="AX294" s="12" t="s">
        <v>84</v>
      </c>
      <c r="AY294" s="245" t="s">
        <v>195</v>
      </c>
    </row>
    <row r="295" s="1" customFormat="1" ht="16.5" customHeight="1">
      <c r="B295" s="39"/>
      <c r="C295" s="217" t="s">
        <v>677</v>
      </c>
      <c r="D295" s="217" t="s">
        <v>198</v>
      </c>
      <c r="E295" s="218" t="s">
        <v>678</v>
      </c>
      <c r="F295" s="219" t="s">
        <v>679</v>
      </c>
      <c r="G295" s="220" t="s">
        <v>282</v>
      </c>
      <c r="H295" s="221">
        <v>390.64999999999998</v>
      </c>
      <c r="I295" s="222"/>
      <c r="J295" s="223">
        <f>ROUND(I295*H295,2)</f>
        <v>0</v>
      </c>
      <c r="K295" s="219" t="s">
        <v>208</v>
      </c>
      <c r="L295" s="44"/>
      <c r="M295" s="224" t="s">
        <v>19</v>
      </c>
      <c r="N295" s="225" t="s">
        <v>47</v>
      </c>
      <c r="O295" s="80"/>
      <c r="P295" s="226">
        <f>O295*H295</f>
        <v>0</v>
      </c>
      <c r="Q295" s="226">
        <v>0.10362</v>
      </c>
      <c r="R295" s="226">
        <f>Q295*H295</f>
        <v>40.479152999999997</v>
      </c>
      <c r="S295" s="226">
        <v>0</v>
      </c>
      <c r="T295" s="227">
        <f>S295*H295</f>
        <v>0</v>
      </c>
      <c r="AR295" s="18" t="s">
        <v>213</v>
      </c>
      <c r="AT295" s="18" t="s">
        <v>198</v>
      </c>
      <c r="AU295" s="18" t="s">
        <v>86</v>
      </c>
      <c r="AY295" s="18" t="s">
        <v>195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18" t="s">
        <v>84</v>
      </c>
      <c r="BK295" s="228">
        <f>ROUND(I295*H295,2)</f>
        <v>0</v>
      </c>
      <c r="BL295" s="18" t="s">
        <v>213</v>
      </c>
      <c r="BM295" s="18" t="s">
        <v>680</v>
      </c>
    </row>
    <row r="296" s="1" customFormat="1">
      <c r="B296" s="39"/>
      <c r="C296" s="40"/>
      <c r="D296" s="229" t="s">
        <v>204</v>
      </c>
      <c r="E296" s="40"/>
      <c r="F296" s="230" t="s">
        <v>681</v>
      </c>
      <c r="G296" s="40"/>
      <c r="H296" s="40"/>
      <c r="I296" s="144"/>
      <c r="J296" s="40"/>
      <c r="K296" s="40"/>
      <c r="L296" s="44"/>
      <c r="M296" s="231"/>
      <c r="N296" s="80"/>
      <c r="O296" s="80"/>
      <c r="P296" s="80"/>
      <c r="Q296" s="80"/>
      <c r="R296" s="80"/>
      <c r="S296" s="80"/>
      <c r="T296" s="81"/>
      <c r="AT296" s="18" t="s">
        <v>204</v>
      </c>
      <c r="AU296" s="18" t="s">
        <v>86</v>
      </c>
    </row>
    <row r="297" s="14" customFormat="1">
      <c r="B297" s="257"/>
      <c r="C297" s="258"/>
      <c r="D297" s="229" t="s">
        <v>285</v>
      </c>
      <c r="E297" s="259" t="s">
        <v>19</v>
      </c>
      <c r="F297" s="260" t="s">
        <v>549</v>
      </c>
      <c r="G297" s="258"/>
      <c r="H297" s="259" t="s">
        <v>19</v>
      </c>
      <c r="I297" s="261"/>
      <c r="J297" s="258"/>
      <c r="K297" s="258"/>
      <c r="L297" s="262"/>
      <c r="M297" s="263"/>
      <c r="N297" s="264"/>
      <c r="O297" s="264"/>
      <c r="P297" s="264"/>
      <c r="Q297" s="264"/>
      <c r="R297" s="264"/>
      <c r="S297" s="264"/>
      <c r="T297" s="265"/>
      <c r="AT297" s="266" t="s">
        <v>285</v>
      </c>
      <c r="AU297" s="266" t="s">
        <v>86</v>
      </c>
      <c r="AV297" s="14" t="s">
        <v>84</v>
      </c>
      <c r="AW297" s="14" t="s">
        <v>37</v>
      </c>
      <c r="AX297" s="14" t="s">
        <v>76</v>
      </c>
      <c r="AY297" s="266" t="s">
        <v>195</v>
      </c>
    </row>
    <row r="298" s="12" customFormat="1">
      <c r="B298" s="235"/>
      <c r="C298" s="236"/>
      <c r="D298" s="229" t="s">
        <v>285</v>
      </c>
      <c r="E298" s="237" t="s">
        <v>19</v>
      </c>
      <c r="F298" s="238" t="s">
        <v>559</v>
      </c>
      <c r="G298" s="236"/>
      <c r="H298" s="239">
        <v>132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AT298" s="245" t="s">
        <v>285</v>
      </c>
      <c r="AU298" s="245" t="s">
        <v>86</v>
      </c>
      <c r="AV298" s="12" t="s">
        <v>86</v>
      </c>
      <c r="AW298" s="12" t="s">
        <v>37</v>
      </c>
      <c r="AX298" s="12" t="s">
        <v>76</v>
      </c>
      <c r="AY298" s="245" t="s">
        <v>195</v>
      </c>
    </row>
    <row r="299" s="12" customFormat="1">
      <c r="B299" s="235"/>
      <c r="C299" s="236"/>
      <c r="D299" s="229" t="s">
        <v>285</v>
      </c>
      <c r="E299" s="237" t="s">
        <v>19</v>
      </c>
      <c r="F299" s="238" t="s">
        <v>560</v>
      </c>
      <c r="G299" s="236"/>
      <c r="H299" s="239">
        <v>193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AT299" s="245" t="s">
        <v>285</v>
      </c>
      <c r="AU299" s="245" t="s">
        <v>86</v>
      </c>
      <c r="AV299" s="12" t="s">
        <v>86</v>
      </c>
      <c r="AW299" s="12" t="s">
        <v>37</v>
      </c>
      <c r="AX299" s="12" t="s">
        <v>76</v>
      </c>
      <c r="AY299" s="245" t="s">
        <v>195</v>
      </c>
    </row>
    <row r="300" s="12" customFormat="1">
      <c r="B300" s="235"/>
      <c r="C300" s="236"/>
      <c r="D300" s="229" t="s">
        <v>285</v>
      </c>
      <c r="E300" s="237" t="s">
        <v>19</v>
      </c>
      <c r="F300" s="238" t="s">
        <v>682</v>
      </c>
      <c r="G300" s="236"/>
      <c r="H300" s="239">
        <v>20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AT300" s="245" t="s">
        <v>285</v>
      </c>
      <c r="AU300" s="245" t="s">
        <v>86</v>
      </c>
      <c r="AV300" s="12" t="s">
        <v>86</v>
      </c>
      <c r="AW300" s="12" t="s">
        <v>37</v>
      </c>
      <c r="AX300" s="12" t="s">
        <v>76</v>
      </c>
      <c r="AY300" s="245" t="s">
        <v>195</v>
      </c>
    </row>
    <row r="301" s="12" customFormat="1">
      <c r="B301" s="235"/>
      <c r="C301" s="236"/>
      <c r="D301" s="229" t="s">
        <v>285</v>
      </c>
      <c r="E301" s="237" t="s">
        <v>19</v>
      </c>
      <c r="F301" s="238" t="s">
        <v>683</v>
      </c>
      <c r="G301" s="236"/>
      <c r="H301" s="239">
        <v>6.25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285</v>
      </c>
      <c r="AU301" s="245" t="s">
        <v>86</v>
      </c>
      <c r="AV301" s="12" t="s">
        <v>86</v>
      </c>
      <c r="AW301" s="12" t="s">
        <v>37</v>
      </c>
      <c r="AX301" s="12" t="s">
        <v>76</v>
      </c>
      <c r="AY301" s="245" t="s">
        <v>195</v>
      </c>
    </row>
    <row r="302" s="12" customFormat="1">
      <c r="B302" s="235"/>
      <c r="C302" s="236"/>
      <c r="D302" s="229" t="s">
        <v>285</v>
      </c>
      <c r="E302" s="237" t="s">
        <v>19</v>
      </c>
      <c r="F302" s="238" t="s">
        <v>684</v>
      </c>
      <c r="G302" s="236"/>
      <c r="H302" s="239">
        <v>4.4000000000000004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AT302" s="245" t="s">
        <v>285</v>
      </c>
      <c r="AU302" s="245" t="s">
        <v>86</v>
      </c>
      <c r="AV302" s="12" t="s">
        <v>86</v>
      </c>
      <c r="AW302" s="12" t="s">
        <v>37</v>
      </c>
      <c r="AX302" s="12" t="s">
        <v>76</v>
      </c>
      <c r="AY302" s="245" t="s">
        <v>195</v>
      </c>
    </row>
    <row r="303" s="12" customFormat="1">
      <c r="B303" s="235"/>
      <c r="C303" s="236"/>
      <c r="D303" s="229" t="s">
        <v>285</v>
      </c>
      <c r="E303" s="237" t="s">
        <v>19</v>
      </c>
      <c r="F303" s="238" t="s">
        <v>685</v>
      </c>
      <c r="G303" s="236"/>
      <c r="H303" s="239">
        <v>35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AT303" s="245" t="s">
        <v>285</v>
      </c>
      <c r="AU303" s="245" t="s">
        <v>86</v>
      </c>
      <c r="AV303" s="12" t="s">
        <v>86</v>
      </c>
      <c r="AW303" s="12" t="s">
        <v>37</v>
      </c>
      <c r="AX303" s="12" t="s">
        <v>76</v>
      </c>
      <c r="AY303" s="245" t="s">
        <v>195</v>
      </c>
    </row>
    <row r="304" s="13" customFormat="1">
      <c r="B304" s="246"/>
      <c r="C304" s="247"/>
      <c r="D304" s="229" t="s">
        <v>285</v>
      </c>
      <c r="E304" s="248" t="s">
        <v>19</v>
      </c>
      <c r="F304" s="249" t="s">
        <v>294</v>
      </c>
      <c r="G304" s="247"/>
      <c r="H304" s="250">
        <v>390.64999999999998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AT304" s="256" t="s">
        <v>285</v>
      </c>
      <c r="AU304" s="256" t="s">
        <v>86</v>
      </c>
      <c r="AV304" s="13" t="s">
        <v>213</v>
      </c>
      <c r="AW304" s="13" t="s">
        <v>37</v>
      </c>
      <c r="AX304" s="13" t="s">
        <v>84</v>
      </c>
      <c r="AY304" s="256" t="s">
        <v>195</v>
      </c>
    </row>
    <row r="305" s="1" customFormat="1" ht="16.5" customHeight="1">
      <c r="B305" s="39"/>
      <c r="C305" s="270" t="s">
        <v>686</v>
      </c>
      <c r="D305" s="270" t="s">
        <v>497</v>
      </c>
      <c r="E305" s="271" t="s">
        <v>687</v>
      </c>
      <c r="F305" s="272" t="s">
        <v>688</v>
      </c>
      <c r="G305" s="273" t="s">
        <v>282</v>
      </c>
      <c r="H305" s="274">
        <v>328.25</v>
      </c>
      <c r="I305" s="275"/>
      <c r="J305" s="276">
        <f>ROUND(I305*H305,2)</f>
        <v>0</v>
      </c>
      <c r="K305" s="272" t="s">
        <v>208</v>
      </c>
      <c r="L305" s="277"/>
      <c r="M305" s="278" t="s">
        <v>19</v>
      </c>
      <c r="N305" s="279" t="s">
        <v>47</v>
      </c>
      <c r="O305" s="80"/>
      <c r="P305" s="226">
        <f>O305*H305</f>
        <v>0</v>
      </c>
      <c r="Q305" s="226">
        <v>0.152</v>
      </c>
      <c r="R305" s="226">
        <f>Q305*H305</f>
        <v>49.893999999999998</v>
      </c>
      <c r="S305" s="226">
        <v>0</v>
      </c>
      <c r="T305" s="227">
        <f>S305*H305</f>
        <v>0</v>
      </c>
      <c r="AR305" s="18" t="s">
        <v>229</v>
      </c>
      <c r="AT305" s="18" t="s">
        <v>497</v>
      </c>
      <c r="AU305" s="18" t="s">
        <v>86</v>
      </c>
      <c r="AY305" s="18" t="s">
        <v>195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8" t="s">
        <v>84</v>
      </c>
      <c r="BK305" s="228">
        <f>ROUND(I305*H305,2)</f>
        <v>0</v>
      </c>
      <c r="BL305" s="18" t="s">
        <v>213</v>
      </c>
      <c r="BM305" s="18" t="s">
        <v>689</v>
      </c>
    </row>
    <row r="306" s="1" customFormat="1">
      <c r="B306" s="39"/>
      <c r="C306" s="40"/>
      <c r="D306" s="229" t="s">
        <v>204</v>
      </c>
      <c r="E306" s="40"/>
      <c r="F306" s="230" t="s">
        <v>688</v>
      </c>
      <c r="G306" s="40"/>
      <c r="H306" s="40"/>
      <c r="I306" s="144"/>
      <c r="J306" s="40"/>
      <c r="K306" s="40"/>
      <c r="L306" s="44"/>
      <c r="M306" s="231"/>
      <c r="N306" s="80"/>
      <c r="O306" s="80"/>
      <c r="P306" s="80"/>
      <c r="Q306" s="80"/>
      <c r="R306" s="80"/>
      <c r="S306" s="80"/>
      <c r="T306" s="81"/>
      <c r="AT306" s="18" t="s">
        <v>204</v>
      </c>
      <c r="AU306" s="18" t="s">
        <v>86</v>
      </c>
    </row>
    <row r="307" s="12" customFormat="1">
      <c r="B307" s="235"/>
      <c r="C307" s="236"/>
      <c r="D307" s="229" t="s">
        <v>285</v>
      </c>
      <c r="E307" s="237" t="s">
        <v>19</v>
      </c>
      <c r="F307" s="238" t="s">
        <v>559</v>
      </c>
      <c r="G307" s="236"/>
      <c r="H307" s="239">
        <v>132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AT307" s="245" t="s">
        <v>285</v>
      </c>
      <c r="AU307" s="245" t="s">
        <v>86</v>
      </c>
      <c r="AV307" s="12" t="s">
        <v>86</v>
      </c>
      <c r="AW307" s="12" t="s">
        <v>37</v>
      </c>
      <c r="AX307" s="12" t="s">
        <v>76</v>
      </c>
      <c r="AY307" s="245" t="s">
        <v>195</v>
      </c>
    </row>
    <row r="308" s="12" customFormat="1">
      <c r="B308" s="235"/>
      <c r="C308" s="236"/>
      <c r="D308" s="229" t="s">
        <v>285</v>
      </c>
      <c r="E308" s="237" t="s">
        <v>19</v>
      </c>
      <c r="F308" s="238" t="s">
        <v>560</v>
      </c>
      <c r="G308" s="236"/>
      <c r="H308" s="239">
        <v>193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AT308" s="245" t="s">
        <v>285</v>
      </c>
      <c r="AU308" s="245" t="s">
        <v>86</v>
      </c>
      <c r="AV308" s="12" t="s">
        <v>86</v>
      </c>
      <c r="AW308" s="12" t="s">
        <v>37</v>
      </c>
      <c r="AX308" s="12" t="s">
        <v>76</v>
      </c>
      <c r="AY308" s="245" t="s">
        <v>195</v>
      </c>
    </row>
    <row r="309" s="13" customFormat="1">
      <c r="B309" s="246"/>
      <c r="C309" s="247"/>
      <c r="D309" s="229" t="s">
        <v>285</v>
      </c>
      <c r="E309" s="248" t="s">
        <v>19</v>
      </c>
      <c r="F309" s="249" t="s">
        <v>294</v>
      </c>
      <c r="G309" s="247"/>
      <c r="H309" s="250">
        <v>325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AT309" s="256" t="s">
        <v>285</v>
      </c>
      <c r="AU309" s="256" t="s">
        <v>86</v>
      </c>
      <c r="AV309" s="13" t="s">
        <v>213</v>
      </c>
      <c r="AW309" s="13" t="s">
        <v>37</v>
      </c>
      <c r="AX309" s="13" t="s">
        <v>84</v>
      </c>
      <c r="AY309" s="256" t="s">
        <v>195</v>
      </c>
    </row>
    <row r="310" s="12" customFormat="1">
      <c r="B310" s="235"/>
      <c r="C310" s="236"/>
      <c r="D310" s="229" t="s">
        <v>285</v>
      </c>
      <c r="E310" s="236"/>
      <c r="F310" s="238" t="s">
        <v>690</v>
      </c>
      <c r="G310" s="236"/>
      <c r="H310" s="239">
        <v>328.25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AT310" s="245" t="s">
        <v>285</v>
      </c>
      <c r="AU310" s="245" t="s">
        <v>86</v>
      </c>
      <c r="AV310" s="12" t="s">
        <v>86</v>
      </c>
      <c r="AW310" s="12" t="s">
        <v>4</v>
      </c>
      <c r="AX310" s="12" t="s">
        <v>84</v>
      </c>
      <c r="AY310" s="245" t="s">
        <v>195</v>
      </c>
    </row>
    <row r="311" s="1" customFormat="1" ht="16.5" customHeight="1">
      <c r="B311" s="39"/>
      <c r="C311" s="270" t="s">
        <v>691</v>
      </c>
      <c r="D311" s="270" t="s">
        <v>497</v>
      </c>
      <c r="E311" s="271" t="s">
        <v>692</v>
      </c>
      <c r="F311" s="272" t="s">
        <v>693</v>
      </c>
      <c r="G311" s="273" t="s">
        <v>282</v>
      </c>
      <c r="H311" s="274">
        <v>6.3129999999999997</v>
      </c>
      <c r="I311" s="275"/>
      <c r="J311" s="276">
        <f>ROUND(I311*H311,2)</f>
        <v>0</v>
      </c>
      <c r="K311" s="272" t="s">
        <v>208</v>
      </c>
      <c r="L311" s="277"/>
      <c r="M311" s="278" t="s">
        <v>19</v>
      </c>
      <c r="N311" s="279" t="s">
        <v>47</v>
      </c>
      <c r="O311" s="80"/>
      <c r="P311" s="226">
        <f>O311*H311</f>
        <v>0</v>
      </c>
      <c r="Q311" s="226">
        <v>0.152</v>
      </c>
      <c r="R311" s="226">
        <f>Q311*H311</f>
        <v>0.95957599999999998</v>
      </c>
      <c r="S311" s="226">
        <v>0</v>
      </c>
      <c r="T311" s="227">
        <f>S311*H311</f>
        <v>0</v>
      </c>
      <c r="AR311" s="18" t="s">
        <v>229</v>
      </c>
      <c r="AT311" s="18" t="s">
        <v>497</v>
      </c>
      <c r="AU311" s="18" t="s">
        <v>86</v>
      </c>
      <c r="AY311" s="18" t="s">
        <v>195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8" t="s">
        <v>84</v>
      </c>
      <c r="BK311" s="228">
        <f>ROUND(I311*H311,2)</f>
        <v>0</v>
      </c>
      <c r="BL311" s="18" t="s">
        <v>213</v>
      </c>
      <c r="BM311" s="18" t="s">
        <v>694</v>
      </c>
    </row>
    <row r="312" s="1" customFormat="1">
      <c r="B312" s="39"/>
      <c r="C312" s="40"/>
      <c r="D312" s="229" t="s">
        <v>204</v>
      </c>
      <c r="E312" s="40"/>
      <c r="F312" s="230" t="s">
        <v>693</v>
      </c>
      <c r="G312" s="40"/>
      <c r="H312" s="40"/>
      <c r="I312" s="144"/>
      <c r="J312" s="40"/>
      <c r="K312" s="40"/>
      <c r="L312" s="44"/>
      <c r="M312" s="231"/>
      <c r="N312" s="80"/>
      <c r="O312" s="80"/>
      <c r="P312" s="80"/>
      <c r="Q312" s="80"/>
      <c r="R312" s="80"/>
      <c r="S312" s="80"/>
      <c r="T312" s="81"/>
      <c r="AT312" s="18" t="s">
        <v>204</v>
      </c>
      <c r="AU312" s="18" t="s">
        <v>86</v>
      </c>
    </row>
    <row r="313" s="12" customFormat="1">
      <c r="B313" s="235"/>
      <c r="C313" s="236"/>
      <c r="D313" s="229" t="s">
        <v>285</v>
      </c>
      <c r="E313" s="237" t="s">
        <v>19</v>
      </c>
      <c r="F313" s="238" t="s">
        <v>683</v>
      </c>
      <c r="G313" s="236"/>
      <c r="H313" s="239">
        <v>6.25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AT313" s="245" t="s">
        <v>285</v>
      </c>
      <c r="AU313" s="245" t="s">
        <v>86</v>
      </c>
      <c r="AV313" s="12" t="s">
        <v>86</v>
      </c>
      <c r="AW313" s="12" t="s">
        <v>37</v>
      </c>
      <c r="AX313" s="12" t="s">
        <v>84</v>
      </c>
      <c r="AY313" s="245" t="s">
        <v>195</v>
      </c>
    </row>
    <row r="314" s="12" customFormat="1">
      <c r="B314" s="235"/>
      <c r="C314" s="236"/>
      <c r="D314" s="229" t="s">
        <v>285</v>
      </c>
      <c r="E314" s="236"/>
      <c r="F314" s="238" t="s">
        <v>695</v>
      </c>
      <c r="G314" s="236"/>
      <c r="H314" s="239">
        <v>6.3129999999999997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AT314" s="245" t="s">
        <v>285</v>
      </c>
      <c r="AU314" s="245" t="s">
        <v>86</v>
      </c>
      <c r="AV314" s="12" t="s">
        <v>86</v>
      </c>
      <c r="AW314" s="12" t="s">
        <v>4</v>
      </c>
      <c r="AX314" s="12" t="s">
        <v>84</v>
      </c>
      <c r="AY314" s="245" t="s">
        <v>195</v>
      </c>
    </row>
    <row r="315" s="1" customFormat="1" ht="16.5" customHeight="1">
      <c r="B315" s="39"/>
      <c r="C315" s="270" t="s">
        <v>696</v>
      </c>
      <c r="D315" s="270" t="s">
        <v>497</v>
      </c>
      <c r="E315" s="271" t="s">
        <v>697</v>
      </c>
      <c r="F315" s="272" t="s">
        <v>698</v>
      </c>
      <c r="G315" s="273" t="s">
        <v>282</v>
      </c>
      <c r="H315" s="274">
        <v>4.444</v>
      </c>
      <c r="I315" s="275"/>
      <c r="J315" s="276">
        <f>ROUND(I315*H315,2)</f>
        <v>0</v>
      </c>
      <c r="K315" s="272" t="s">
        <v>19</v>
      </c>
      <c r="L315" s="277"/>
      <c r="M315" s="278" t="s">
        <v>19</v>
      </c>
      <c r="N315" s="279" t="s">
        <v>47</v>
      </c>
      <c r="O315" s="80"/>
      <c r="P315" s="226">
        <f>O315*H315</f>
        <v>0</v>
      </c>
      <c r="Q315" s="226">
        <v>0.13100000000000001</v>
      </c>
      <c r="R315" s="226">
        <f>Q315*H315</f>
        <v>0.58216400000000001</v>
      </c>
      <c r="S315" s="226">
        <v>0</v>
      </c>
      <c r="T315" s="227">
        <f>S315*H315</f>
        <v>0</v>
      </c>
      <c r="AR315" s="18" t="s">
        <v>229</v>
      </c>
      <c r="AT315" s="18" t="s">
        <v>497</v>
      </c>
      <c r="AU315" s="18" t="s">
        <v>86</v>
      </c>
      <c r="AY315" s="18" t="s">
        <v>195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8" t="s">
        <v>84</v>
      </c>
      <c r="BK315" s="228">
        <f>ROUND(I315*H315,2)</f>
        <v>0</v>
      </c>
      <c r="BL315" s="18" t="s">
        <v>213</v>
      </c>
      <c r="BM315" s="18" t="s">
        <v>699</v>
      </c>
    </row>
    <row r="316" s="1" customFormat="1">
      <c r="B316" s="39"/>
      <c r="C316" s="40"/>
      <c r="D316" s="229" t="s">
        <v>204</v>
      </c>
      <c r="E316" s="40"/>
      <c r="F316" s="230" t="s">
        <v>698</v>
      </c>
      <c r="G316" s="40"/>
      <c r="H316" s="40"/>
      <c r="I316" s="144"/>
      <c r="J316" s="40"/>
      <c r="K316" s="40"/>
      <c r="L316" s="44"/>
      <c r="M316" s="231"/>
      <c r="N316" s="80"/>
      <c r="O316" s="80"/>
      <c r="P316" s="80"/>
      <c r="Q316" s="80"/>
      <c r="R316" s="80"/>
      <c r="S316" s="80"/>
      <c r="T316" s="81"/>
      <c r="AT316" s="18" t="s">
        <v>204</v>
      </c>
      <c r="AU316" s="18" t="s">
        <v>86</v>
      </c>
    </row>
    <row r="317" s="12" customFormat="1">
      <c r="B317" s="235"/>
      <c r="C317" s="236"/>
      <c r="D317" s="229" t="s">
        <v>285</v>
      </c>
      <c r="E317" s="237" t="s">
        <v>19</v>
      </c>
      <c r="F317" s="238" t="s">
        <v>700</v>
      </c>
      <c r="G317" s="236"/>
      <c r="H317" s="239">
        <v>4.4000000000000004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AT317" s="245" t="s">
        <v>285</v>
      </c>
      <c r="AU317" s="245" t="s">
        <v>86</v>
      </c>
      <c r="AV317" s="12" t="s">
        <v>86</v>
      </c>
      <c r="AW317" s="12" t="s">
        <v>37</v>
      </c>
      <c r="AX317" s="12" t="s">
        <v>84</v>
      </c>
      <c r="AY317" s="245" t="s">
        <v>195</v>
      </c>
    </row>
    <row r="318" s="12" customFormat="1">
      <c r="B318" s="235"/>
      <c r="C318" s="236"/>
      <c r="D318" s="229" t="s">
        <v>285</v>
      </c>
      <c r="E318" s="236"/>
      <c r="F318" s="238" t="s">
        <v>701</v>
      </c>
      <c r="G318" s="236"/>
      <c r="H318" s="239">
        <v>4.444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AT318" s="245" t="s">
        <v>285</v>
      </c>
      <c r="AU318" s="245" t="s">
        <v>86</v>
      </c>
      <c r="AV318" s="12" t="s">
        <v>86</v>
      </c>
      <c r="AW318" s="12" t="s">
        <v>4</v>
      </c>
      <c r="AX318" s="12" t="s">
        <v>84</v>
      </c>
      <c r="AY318" s="245" t="s">
        <v>195</v>
      </c>
    </row>
    <row r="319" s="1" customFormat="1" ht="16.5" customHeight="1">
      <c r="B319" s="39"/>
      <c r="C319" s="270" t="s">
        <v>702</v>
      </c>
      <c r="D319" s="270" t="s">
        <v>497</v>
      </c>
      <c r="E319" s="271" t="s">
        <v>703</v>
      </c>
      <c r="F319" s="272" t="s">
        <v>704</v>
      </c>
      <c r="G319" s="273" t="s">
        <v>282</v>
      </c>
      <c r="H319" s="274">
        <v>35</v>
      </c>
      <c r="I319" s="275"/>
      <c r="J319" s="276">
        <f>ROUND(I319*H319,2)</f>
        <v>0</v>
      </c>
      <c r="K319" s="272" t="s">
        <v>19</v>
      </c>
      <c r="L319" s="277"/>
      <c r="M319" s="278" t="s">
        <v>19</v>
      </c>
      <c r="N319" s="279" t="s">
        <v>47</v>
      </c>
      <c r="O319" s="80"/>
      <c r="P319" s="226">
        <f>O319*H319</f>
        <v>0</v>
      </c>
      <c r="Q319" s="226">
        <v>0.13100000000000001</v>
      </c>
      <c r="R319" s="226">
        <f>Q319*H319</f>
        <v>4.585</v>
      </c>
      <c r="S319" s="226">
        <v>0</v>
      </c>
      <c r="T319" s="227">
        <f>S319*H319</f>
        <v>0</v>
      </c>
      <c r="AR319" s="18" t="s">
        <v>229</v>
      </c>
      <c r="AT319" s="18" t="s">
        <v>497</v>
      </c>
      <c r="AU319" s="18" t="s">
        <v>86</v>
      </c>
      <c r="AY319" s="18" t="s">
        <v>195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8" t="s">
        <v>84</v>
      </c>
      <c r="BK319" s="228">
        <f>ROUND(I319*H319,2)</f>
        <v>0</v>
      </c>
      <c r="BL319" s="18" t="s">
        <v>213</v>
      </c>
      <c r="BM319" s="18" t="s">
        <v>705</v>
      </c>
    </row>
    <row r="320" s="1" customFormat="1">
      <c r="B320" s="39"/>
      <c r="C320" s="40"/>
      <c r="D320" s="229" t="s">
        <v>204</v>
      </c>
      <c r="E320" s="40"/>
      <c r="F320" s="230" t="s">
        <v>704</v>
      </c>
      <c r="G320" s="40"/>
      <c r="H320" s="40"/>
      <c r="I320" s="144"/>
      <c r="J320" s="40"/>
      <c r="K320" s="40"/>
      <c r="L320" s="44"/>
      <c r="M320" s="231"/>
      <c r="N320" s="80"/>
      <c r="O320" s="80"/>
      <c r="P320" s="80"/>
      <c r="Q320" s="80"/>
      <c r="R320" s="80"/>
      <c r="S320" s="80"/>
      <c r="T320" s="81"/>
      <c r="AT320" s="18" t="s">
        <v>204</v>
      </c>
      <c r="AU320" s="18" t="s">
        <v>86</v>
      </c>
    </row>
    <row r="321" s="12" customFormat="1">
      <c r="B321" s="235"/>
      <c r="C321" s="236"/>
      <c r="D321" s="229" t="s">
        <v>285</v>
      </c>
      <c r="E321" s="237" t="s">
        <v>19</v>
      </c>
      <c r="F321" s="238" t="s">
        <v>706</v>
      </c>
      <c r="G321" s="236"/>
      <c r="H321" s="239">
        <v>35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AT321" s="245" t="s">
        <v>285</v>
      </c>
      <c r="AU321" s="245" t="s">
        <v>86</v>
      </c>
      <c r="AV321" s="12" t="s">
        <v>86</v>
      </c>
      <c r="AW321" s="12" t="s">
        <v>37</v>
      </c>
      <c r="AX321" s="12" t="s">
        <v>84</v>
      </c>
      <c r="AY321" s="245" t="s">
        <v>195</v>
      </c>
    </row>
    <row r="322" s="1" customFormat="1" ht="16.5" customHeight="1">
      <c r="B322" s="39"/>
      <c r="C322" s="217" t="s">
        <v>707</v>
      </c>
      <c r="D322" s="217" t="s">
        <v>198</v>
      </c>
      <c r="E322" s="218" t="s">
        <v>708</v>
      </c>
      <c r="F322" s="219" t="s">
        <v>709</v>
      </c>
      <c r="G322" s="220" t="s">
        <v>282</v>
      </c>
      <c r="H322" s="221">
        <v>390.64999999999998</v>
      </c>
      <c r="I322" s="222"/>
      <c r="J322" s="223">
        <f>ROUND(I322*H322,2)</f>
        <v>0</v>
      </c>
      <c r="K322" s="219" t="s">
        <v>208</v>
      </c>
      <c r="L322" s="44"/>
      <c r="M322" s="224" t="s">
        <v>19</v>
      </c>
      <c r="N322" s="225" t="s">
        <v>47</v>
      </c>
      <c r="O322" s="80"/>
      <c r="P322" s="226">
        <f>O322*H322</f>
        <v>0</v>
      </c>
      <c r="Q322" s="226">
        <v>0</v>
      </c>
      <c r="R322" s="226">
        <f>Q322*H322</f>
        <v>0</v>
      </c>
      <c r="S322" s="226">
        <v>0</v>
      </c>
      <c r="T322" s="227">
        <f>S322*H322</f>
        <v>0</v>
      </c>
      <c r="AR322" s="18" t="s">
        <v>213</v>
      </c>
      <c r="AT322" s="18" t="s">
        <v>198</v>
      </c>
      <c r="AU322" s="18" t="s">
        <v>86</v>
      </c>
      <c r="AY322" s="18" t="s">
        <v>195</v>
      </c>
      <c r="BE322" s="228">
        <f>IF(N322="základní",J322,0)</f>
        <v>0</v>
      </c>
      <c r="BF322" s="228">
        <f>IF(N322="snížená",J322,0)</f>
        <v>0</v>
      </c>
      <c r="BG322" s="228">
        <f>IF(N322="zákl. přenesená",J322,0)</f>
        <v>0</v>
      </c>
      <c r="BH322" s="228">
        <f>IF(N322="sníž. přenesená",J322,0)</f>
        <v>0</v>
      </c>
      <c r="BI322" s="228">
        <f>IF(N322="nulová",J322,0)</f>
        <v>0</v>
      </c>
      <c r="BJ322" s="18" t="s">
        <v>84</v>
      </c>
      <c r="BK322" s="228">
        <f>ROUND(I322*H322,2)</f>
        <v>0</v>
      </c>
      <c r="BL322" s="18" t="s">
        <v>213</v>
      </c>
      <c r="BM322" s="18" t="s">
        <v>710</v>
      </c>
    </row>
    <row r="323" s="1" customFormat="1">
      <c r="B323" s="39"/>
      <c r="C323" s="40"/>
      <c r="D323" s="229" t="s">
        <v>204</v>
      </c>
      <c r="E323" s="40"/>
      <c r="F323" s="230" t="s">
        <v>711</v>
      </c>
      <c r="G323" s="40"/>
      <c r="H323" s="40"/>
      <c r="I323" s="144"/>
      <c r="J323" s="40"/>
      <c r="K323" s="40"/>
      <c r="L323" s="44"/>
      <c r="M323" s="231"/>
      <c r="N323" s="80"/>
      <c r="O323" s="80"/>
      <c r="P323" s="80"/>
      <c r="Q323" s="80"/>
      <c r="R323" s="80"/>
      <c r="S323" s="80"/>
      <c r="T323" s="81"/>
      <c r="AT323" s="18" t="s">
        <v>204</v>
      </c>
      <c r="AU323" s="18" t="s">
        <v>86</v>
      </c>
    </row>
    <row r="324" s="12" customFormat="1">
      <c r="B324" s="235"/>
      <c r="C324" s="236"/>
      <c r="D324" s="229" t="s">
        <v>285</v>
      </c>
      <c r="E324" s="237" t="s">
        <v>19</v>
      </c>
      <c r="F324" s="238" t="s">
        <v>712</v>
      </c>
      <c r="G324" s="236"/>
      <c r="H324" s="239">
        <v>390.64999999999998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AT324" s="245" t="s">
        <v>285</v>
      </c>
      <c r="AU324" s="245" t="s">
        <v>86</v>
      </c>
      <c r="AV324" s="12" t="s">
        <v>86</v>
      </c>
      <c r="AW324" s="12" t="s">
        <v>37</v>
      </c>
      <c r="AX324" s="12" t="s">
        <v>84</v>
      </c>
      <c r="AY324" s="245" t="s">
        <v>195</v>
      </c>
    </row>
    <row r="325" s="11" customFormat="1" ht="22.8" customHeight="1">
      <c r="B325" s="201"/>
      <c r="C325" s="202"/>
      <c r="D325" s="203" t="s">
        <v>75</v>
      </c>
      <c r="E325" s="215" t="s">
        <v>235</v>
      </c>
      <c r="F325" s="215" t="s">
        <v>345</v>
      </c>
      <c r="G325" s="202"/>
      <c r="H325" s="202"/>
      <c r="I325" s="205"/>
      <c r="J325" s="216">
        <f>BK325</f>
        <v>0</v>
      </c>
      <c r="K325" s="202"/>
      <c r="L325" s="207"/>
      <c r="M325" s="208"/>
      <c r="N325" s="209"/>
      <c r="O325" s="209"/>
      <c r="P325" s="210">
        <f>SUM(P326:P482)</f>
        <v>0</v>
      </c>
      <c r="Q325" s="209"/>
      <c r="R325" s="210">
        <f>SUM(R326:R482)</f>
        <v>262.47368</v>
      </c>
      <c r="S325" s="209"/>
      <c r="T325" s="211">
        <f>SUM(T326:T482)</f>
        <v>0</v>
      </c>
      <c r="AR325" s="212" t="s">
        <v>84</v>
      </c>
      <c r="AT325" s="213" t="s">
        <v>75</v>
      </c>
      <c r="AU325" s="213" t="s">
        <v>84</v>
      </c>
      <c r="AY325" s="212" t="s">
        <v>195</v>
      </c>
      <c r="BK325" s="214">
        <f>SUM(BK326:BK482)</f>
        <v>0</v>
      </c>
    </row>
    <row r="326" s="1" customFormat="1" ht="16.5" customHeight="1">
      <c r="B326" s="39"/>
      <c r="C326" s="217" t="s">
        <v>713</v>
      </c>
      <c r="D326" s="217" t="s">
        <v>198</v>
      </c>
      <c r="E326" s="218" t="s">
        <v>714</v>
      </c>
      <c r="F326" s="219" t="s">
        <v>715</v>
      </c>
      <c r="G326" s="220" t="s">
        <v>312</v>
      </c>
      <c r="H326" s="221">
        <v>16</v>
      </c>
      <c r="I326" s="222"/>
      <c r="J326" s="223">
        <f>ROUND(I326*H326,2)</f>
        <v>0</v>
      </c>
      <c r="K326" s="219" t="s">
        <v>208</v>
      </c>
      <c r="L326" s="44"/>
      <c r="M326" s="224" t="s">
        <v>19</v>
      </c>
      <c r="N326" s="225" t="s">
        <v>47</v>
      </c>
      <c r="O326" s="80"/>
      <c r="P326" s="226">
        <f>O326*H326</f>
        <v>0</v>
      </c>
      <c r="Q326" s="226">
        <v>0.040079999999999998</v>
      </c>
      <c r="R326" s="226">
        <f>Q326*H326</f>
        <v>0.64127999999999996</v>
      </c>
      <c r="S326" s="226">
        <v>0</v>
      </c>
      <c r="T326" s="227">
        <f>S326*H326</f>
        <v>0</v>
      </c>
      <c r="AR326" s="18" t="s">
        <v>213</v>
      </c>
      <c r="AT326" s="18" t="s">
        <v>198</v>
      </c>
      <c r="AU326" s="18" t="s">
        <v>86</v>
      </c>
      <c r="AY326" s="18" t="s">
        <v>195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8" t="s">
        <v>84</v>
      </c>
      <c r="BK326" s="228">
        <f>ROUND(I326*H326,2)</f>
        <v>0</v>
      </c>
      <c r="BL326" s="18" t="s">
        <v>213</v>
      </c>
      <c r="BM326" s="18" t="s">
        <v>716</v>
      </c>
    </row>
    <row r="327" s="1" customFormat="1">
      <c r="B327" s="39"/>
      <c r="C327" s="40"/>
      <c r="D327" s="229" t="s">
        <v>204</v>
      </c>
      <c r="E327" s="40"/>
      <c r="F327" s="230" t="s">
        <v>715</v>
      </c>
      <c r="G327" s="40"/>
      <c r="H327" s="40"/>
      <c r="I327" s="144"/>
      <c r="J327" s="40"/>
      <c r="K327" s="40"/>
      <c r="L327" s="44"/>
      <c r="M327" s="231"/>
      <c r="N327" s="80"/>
      <c r="O327" s="80"/>
      <c r="P327" s="80"/>
      <c r="Q327" s="80"/>
      <c r="R327" s="80"/>
      <c r="S327" s="80"/>
      <c r="T327" s="81"/>
      <c r="AT327" s="18" t="s">
        <v>204</v>
      </c>
      <c r="AU327" s="18" t="s">
        <v>86</v>
      </c>
    </row>
    <row r="328" s="12" customFormat="1">
      <c r="B328" s="235"/>
      <c r="C328" s="236"/>
      <c r="D328" s="229" t="s">
        <v>285</v>
      </c>
      <c r="E328" s="237" t="s">
        <v>19</v>
      </c>
      <c r="F328" s="238" t="s">
        <v>717</v>
      </c>
      <c r="G328" s="236"/>
      <c r="H328" s="239">
        <v>16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AT328" s="245" t="s">
        <v>285</v>
      </c>
      <c r="AU328" s="245" t="s">
        <v>86</v>
      </c>
      <c r="AV328" s="12" t="s">
        <v>86</v>
      </c>
      <c r="AW328" s="12" t="s">
        <v>37</v>
      </c>
      <c r="AX328" s="12" t="s">
        <v>84</v>
      </c>
      <c r="AY328" s="245" t="s">
        <v>195</v>
      </c>
    </row>
    <row r="329" s="1" customFormat="1" ht="16.5" customHeight="1">
      <c r="B329" s="39"/>
      <c r="C329" s="270" t="s">
        <v>718</v>
      </c>
      <c r="D329" s="270" t="s">
        <v>497</v>
      </c>
      <c r="E329" s="271" t="s">
        <v>719</v>
      </c>
      <c r="F329" s="272" t="s">
        <v>720</v>
      </c>
      <c r="G329" s="273" t="s">
        <v>312</v>
      </c>
      <c r="H329" s="274">
        <v>16</v>
      </c>
      <c r="I329" s="275"/>
      <c r="J329" s="276">
        <f>ROUND(I329*H329,2)</f>
        <v>0</v>
      </c>
      <c r="K329" s="272" t="s">
        <v>19</v>
      </c>
      <c r="L329" s="277"/>
      <c r="M329" s="278" t="s">
        <v>19</v>
      </c>
      <c r="N329" s="279" t="s">
        <v>47</v>
      </c>
      <c r="O329" s="80"/>
      <c r="P329" s="226">
        <f>O329*H329</f>
        <v>0</v>
      </c>
      <c r="Q329" s="226">
        <v>0.037589999999999998</v>
      </c>
      <c r="R329" s="226">
        <f>Q329*H329</f>
        <v>0.60143999999999997</v>
      </c>
      <c r="S329" s="226">
        <v>0</v>
      </c>
      <c r="T329" s="227">
        <f>S329*H329</f>
        <v>0</v>
      </c>
      <c r="AR329" s="18" t="s">
        <v>229</v>
      </c>
      <c r="AT329" s="18" t="s">
        <v>497</v>
      </c>
      <c r="AU329" s="18" t="s">
        <v>86</v>
      </c>
      <c r="AY329" s="18" t="s">
        <v>195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8" t="s">
        <v>84</v>
      </c>
      <c r="BK329" s="228">
        <f>ROUND(I329*H329,2)</f>
        <v>0</v>
      </c>
      <c r="BL329" s="18" t="s">
        <v>213</v>
      </c>
      <c r="BM329" s="18" t="s">
        <v>721</v>
      </c>
    </row>
    <row r="330" s="1" customFormat="1">
      <c r="B330" s="39"/>
      <c r="C330" s="40"/>
      <c r="D330" s="229" t="s">
        <v>204</v>
      </c>
      <c r="E330" s="40"/>
      <c r="F330" s="230" t="s">
        <v>720</v>
      </c>
      <c r="G330" s="40"/>
      <c r="H330" s="40"/>
      <c r="I330" s="144"/>
      <c r="J330" s="40"/>
      <c r="K330" s="40"/>
      <c r="L330" s="44"/>
      <c r="M330" s="231"/>
      <c r="N330" s="80"/>
      <c r="O330" s="80"/>
      <c r="P330" s="80"/>
      <c r="Q330" s="80"/>
      <c r="R330" s="80"/>
      <c r="S330" s="80"/>
      <c r="T330" s="81"/>
      <c r="AT330" s="18" t="s">
        <v>204</v>
      </c>
      <c r="AU330" s="18" t="s">
        <v>86</v>
      </c>
    </row>
    <row r="331" s="1" customFormat="1" ht="16.5" customHeight="1">
      <c r="B331" s="39"/>
      <c r="C331" s="217" t="s">
        <v>722</v>
      </c>
      <c r="D331" s="217" t="s">
        <v>198</v>
      </c>
      <c r="E331" s="218" t="s">
        <v>723</v>
      </c>
      <c r="F331" s="219" t="s">
        <v>724</v>
      </c>
      <c r="G331" s="220" t="s">
        <v>312</v>
      </c>
      <c r="H331" s="221">
        <v>52</v>
      </c>
      <c r="I331" s="222"/>
      <c r="J331" s="223">
        <f>ROUND(I331*H331,2)</f>
        <v>0</v>
      </c>
      <c r="K331" s="219" t="s">
        <v>208</v>
      </c>
      <c r="L331" s="44"/>
      <c r="M331" s="224" t="s">
        <v>19</v>
      </c>
      <c r="N331" s="225" t="s">
        <v>47</v>
      </c>
      <c r="O331" s="80"/>
      <c r="P331" s="226">
        <f>O331*H331</f>
        <v>0</v>
      </c>
      <c r="Q331" s="226">
        <v>0.028299999999999999</v>
      </c>
      <c r="R331" s="226">
        <f>Q331*H331</f>
        <v>1.4716</v>
      </c>
      <c r="S331" s="226">
        <v>0</v>
      </c>
      <c r="T331" s="227">
        <f>S331*H331</f>
        <v>0</v>
      </c>
      <c r="AR331" s="18" t="s">
        <v>213</v>
      </c>
      <c r="AT331" s="18" t="s">
        <v>198</v>
      </c>
      <c r="AU331" s="18" t="s">
        <v>86</v>
      </c>
      <c r="AY331" s="18" t="s">
        <v>195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8" t="s">
        <v>84</v>
      </c>
      <c r="BK331" s="228">
        <f>ROUND(I331*H331,2)</f>
        <v>0</v>
      </c>
      <c r="BL331" s="18" t="s">
        <v>213</v>
      </c>
      <c r="BM331" s="18" t="s">
        <v>725</v>
      </c>
    </row>
    <row r="332" s="1" customFormat="1">
      <c r="B332" s="39"/>
      <c r="C332" s="40"/>
      <c r="D332" s="229" t="s">
        <v>204</v>
      </c>
      <c r="E332" s="40"/>
      <c r="F332" s="230" t="s">
        <v>726</v>
      </c>
      <c r="G332" s="40"/>
      <c r="H332" s="40"/>
      <c r="I332" s="144"/>
      <c r="J332" s="40"/>
      <c r="K332" s="40"/>
      <c r="L332" s="44"/>
      <c r="M332" s="231"/>
      <c r="N332" s="80"/>
      <c r="O332" s="80"/>
      <c r="P332" s="80"/>
      <c r="Q332" s="80"/>
      <c r="R332" s="80"/>
      <c r="S332" s="80"/>
      <c r="T332" s="81"/>
      <c r="AT332" s="18" t="s">
        <v>204</v>
      </c>
      <c r="AU332" s="18" t="s">
        <v>86</v>
      </c>
    </row>
    <row r="333" s="12" customFormat="1">
      <c r="B333" s="235"/>
      <c r="C333" s="236"/>
      <c r="D333" s="229" t="s">
        <v>285</v>
      </c>
      <c r="E333" s="237" t="s">
        <v>19</v>
      </c>
      <c r="F333" s="238" t="s">
        <v>727</v>
      </c>
      <c r="G333" s="236"/>
      <c r="H333" s="239">
        <v>52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AT333" s="245" t="s">
        <v>285</v>
      </c>
      <c r="AU333" s="245" t="s">
        <v>86</v>
      </c>
      <c r="AV333" s="12" t="s">
        <v>86</v>
      </c>
      <c r="AW333" s="12" t="s">
        <v>37</v>
      </c>
      <c r="AX333" s="12" t="s">
        <v>84</v>
      </c>
      <c r="AY333" s="245" t="s">
        <v>195</v>
      </c>
    </row>
    <row r="334" s="1" customFormat="1" ht="16.5" customHeight="1">
      <c r="B334" s="39"/>
      <c r="C334" s="217" t="s">
        <v>728</v>
      </c>
      <c r="D334" s="217" t="s">
        <v>198</v>
      </c>
      <c r="E334" s="218" t="s">
        <v>729</v>
      </c>
      <c r="F334" s="219" t="s">
        <v>730</v>
      </c>
      <c r="G334" s="220" t="s">
        <v>223</v>
      </c>
      <c r="H334" s="221">
        <v>5</v>
      </c>
      <c r="I334" s="222"/>
      <c r="J334" s="223">
        <f>ROUND(I334*H334,2)</f>
        <v>0</v>
      </c>
      <c r="K334" s="219" t="s">
        <v>19</v>
      </c>
      <c r="L334" s="44"/>
      <c r="M334" s="224" t="s">
        <v>19</v>
      </c>
      <c r="N334" s="225" t="s">
        <v>47</v>
      </c>
      <c r="O334" s="80"/>
      <c r="P334" s="226">
        <f>O334*H334</f>
        <v>0</v>
      </c>
      <c r="Q334" s="226">
        <v>0.11171</v>
      </c>
      <c r="R334" s="226">
        <f>Q334*H334</f>
        <v>0.55854999999999999</v>
      </c>
      <c r="S334" s="226">
        <v>0</v>
      </c>
      <c r="T334" s="227">
        <f>S334*H334</f>
        <v>0</v>
      </c>
      <c r="AR334" s="18" t="s">
        <v>213</v>
      </c>
      <c r="AT334" s="18" t="s">
        <v>198</v>
      </c>
      <c r="AU334" s="18" t="s">
        <v>86</v>
      </c>
      <c r="AY334" s="18" t="s">
        <v>195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18" t="s">
        <v>84</v>
      </c>
      <c r="BK334" s="228">
        <f>ROUND(I334*H334,2)</f>
        <v>0</v>
      </c>
      <c r="BL334" s="18" t="s">
        <v>213</v>
      </c>
      <c r="BM334" s="18" t="s">
        <v>731</v>
      </c>
    </row>
    <row r="335" s="1" customFormat="1">
      <c r="B335" s="39"/>
      <c r="C335" s="40"/>
      <c r="D335" s="229" t="s">
        <v>204</v>
      </c>
      <c r="E335" s="40"/>
      <c r="F335" s="230" t="s">
        <v>730</v>
      </c>
      <c r="G335" s="40"/>
      <c r="H335" s="40"/>
      <c r="I335" s="144"/>
      <c r="J335" s="40"/>
      <c r="K335" s="40"/>
      <c r="L335" s="44"/>
      <c r="M335" s="231"/>
      <c r="N335" s="80"/>
      <c r="O335" s="80"/>
      <c r="P335" s="80"/>
      <c r="Q335" s="80"/>
      <c r="R335" s="80"/>
      <c r="S335" s="80"/>
      <c r="T335" s="81"/>
      <c r="AT335" s="18" t="s">
        <v>204</v>
      </c>
      <c r="AU335" s="18" t="s">
        <v>86</v>
      </c>
    </row>
    <row r="336" s="12" customFormat="1">
      <c r="B336" s="235"/>
      <c r="C336" s="236"/>
      <c r="D336" s="229" t="s">
        <v>285</v>
      </c>
      <c r="E336" s="237" t="s">
        <v>19</v>
      </c>
      <c r="F336" s="238" t="s">
        <v>732</v>
      </c>
      <c r="G336" s="236"/>
      <c r="H336" s="239">
        <v>5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AT336" s="245" t="s">
        <v>285</v>
      </c>
      <c r="AU336" s="245" t="s">
        <v>86</v>
      </c>
      <c r="AV336" s="12" t="s">
        <v>86</v>
      </c>
      <c r="AW336" s="12" t="s">
        <v>37</v>
      </c>
      <c r="AX336" s="12" t="s">
        <v>84</v>
      </c>
      <c r="AY336" s="245" t="s">
        <v>195</v>
      </c>
    </row>
    <row r="337" s="1" customFormat="1" ht="16.5" customHeight="1">
      <c r="B337" s="39"/>
      <c r="C337" s="217" t="s">
        <v>733</v>
      </c>
      <c r="D337" s="217" t="s">
        <v>198</v>
      </c>
      <c r="E337" s="218" t="s">
        <v>734</v>
      </c>
      <c r="F337" s="219" t="s">
        <v>735</v>
      </c>
      <c r="G337" s="220" t="s">
        <v>223</v>
      </c>
      <c r="H337" s="221">
        <v>19</v>
      </c>
      <c r="I337" s="222"/>
      <c r="J337" s="223">
        <f>ROUND(I337*H337,2)</f>
        <v>0</v>
      </c>
      <c r="K337" s="219" t="s">
        <v>208</v>
      </c>
      <c r="L337" s="44"/>
      <c r="M337" s="224" t="s">
        <v>19</v>
      </c>
      <c r="N337" s="225" t="s">
        <v>47</v>
      </c>
      <c r="O337" s="80"/>
      <c r="P337" s="226">
        <f>O337*H337</f>
        <v>0</v>
      </c>
      <c r="Q337" s="226">
        <v>0.00069999999999999999</v>
      </c>
      <c r="R337" s="226">
        <f>Q337*H337</f>
        <v>0.013299999999999999</v>
      </c>
      <c r="S337" s="226">
        <v>0</v>
      </c>
      <c r="T337" s="227">
        <f>S337*H337</f>
        <v>0</v>
      </c>
      <c r="AR337" s="18" t="s">
        <v>213</v>
      </c>
      <c r="AT337" s="18" t="s">
        <v>198</v>
      </c>
      <c r="AU337" s="18" t="s">
        <v>86</v>
      </c>
      <c r="AY337" s="18" t="s">
        <v>195</v>
      </c>
      <c r="BE337" s="228">
        <f>IF(N337="základní",J337,0)</f>
        <v>0</v>
      </c>
      <c r="BF337" s="228">
        <f>IF(N337="snížená",J337,0)</f>
        <v>0</v>
      </c>
      <c r="BG337" s="228">
        <f>IF(N337="zákl. přenesená",J337,0)</f>
        <v>0</v>
      </c>
      <c r="BH337" s="228">
        <f>IF(N337="sníž. přenesená",J337,0)</f>
        <v>0</v>
      </c>
      <c r="BI337" s="228">
        <f>IF(N337="nulová",J337,0)</f>
        <v>0</v>
      </c>
      <c r="BJ337" s="18" t="s">
        <v>84</v>
      </c>
      <c r="BK337" s="228">
        <f>ROUND(I337*H337,2)</f>
        <v>0</v>
      </c>
      <c r="BL337" s="18" t="s">
        <v>213</v>
      </c>
      <c r="BM337" s="18" t="s">
        <v>736</v>
      </c>
    </row>
    <row r="338" s="1" customFormat="1">
      <c r="B338" s="39"/>
      <c r="C338" s="40"/>
      <c r="D338" s="229" t="s">
        <v>204</v>
      </c>
      <c r="E338" s="40"/>
      <c r="F338" s="230" t="s">
        <v>737</v>
      </c>
      <c r="G338" s="40"/>
      <c r="H338" s="40"/>
      <c r="I338" s="144"/>
      <c r="J338" s="40"/>
      <c r="K338" s="40"/>
      <c r="L338" s="44"/>
      <c r="M338" s="231"/>
      <c r="N338" s="80"/>
      <c r="O338" s="80"/>
      <c r="P338" s="80"/>
      <c r="Q338" s="80"/>
      <c r="R338" s="80"/>
      <c r="S338" s="80"/>
      <c r="T338" s="81"/>
      <c r="AT338" s="18" t="s">
        <v>204</v>
      </c>
      <c r="AU338" s="18" t="s">
        <v>86</v>
      </c>
    </row>
    <row r="339" s="12" customFormat="1">
      <c r="B339" s="235"/>
      <c r="C339" s="236"/>
      <c r="D339" s="229" t="s">
        <v>285</v>
      </c>
      <c r="E339" s="237" t="s">
        <v>19</v>
      </c>
      <c r="F339" s="238" t="s">
        <v>738</v>
      </c>
      <c r="G339" s="236"/>
      <c r="H339" s="239">
        <v>14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AT339" s="245" t="s">
        <v>285</v>
      </c>
      <c r="AU339" s="245" t="s">
        <v>86</v>
      </c>
      <c r="AV339" s="12" t="s">
        <v>86</v>
      </c>
      <c r="AW339" s="12" t="s">
        <v>37</v>
      </c>
      <c r="AX339" s="12" t="s">
        <v>76</v>
      </c>
      <c r="AY339" s="245" t="s">
        <v>195</v>
      </c>
    </row>
    <row r="340" s="12" customFormat="1">
      <c r="B340" s="235"/>
      <c r="C340" s="236"/>
      <c r="D340" s="229" t="s">
        <v>285</v>
      </c>
      <c r="E340" s="237" t="s">
        <v>19</v>
      </c>
      <c r="F340" s="238" t="s">
        <v>739</v>
      </c>
      <c r="G340" s="236"/>
      <c r="H340" s="239">
        <v>5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AT340" s="245" t="s">
        <v>285</v>
      </c>
      <c r="AU340" s="245" t="s">
        <v>86</v>
      </c>
      <c r="AV340" s="12" t="s">
        <v>86</v>
      </c>
      <c r="AW340" s="12" t="s">
        <v>37</v>
      </c>
      <c r="AX340" s="12" t="s">
        <v>76</v>
      </c>
      <c r="AY340" s="245" t="s">
        <v>195</v>
      </c>
    </row>
    <row r="341" s="13" customFormat="1">
      <c r="B341" s="246"/>
      <c r="C341" s="247"/>
      <c r="D341" s="229" t="s">
        <v>285</v>
      </c>
      <c r="E341" s="248" t="s">
        <v>19</v>
      </c>
      <c r="F341" s="249" t="s">
        <v>294</v>
      </c>
      <c r="G341" s="247"/>
      <c r="H341" s="250">
        <v>19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AT341" s="256" t="s">
        <v>285</v>
      </c>
      <c r="AU341" s="256" t="s">
        <v>86</v>
      </c>
      <c r="AV341" s="13" t="s">
        <v>213</v>
      </c>
      <c r="AW341" s="13" t="s">
        <v>37</v>
      </c>
      <c r="AX341" s="13" t="s">
        <v>84</v>
      </c>
      <c r="AY341" s="256" t="s">
        <v>195</v>
      </c>
    </row>
    <row r="342" s="1" customFormat="1" ht="16.5" customHeight="1">
      <c r="B342" s="39"/>
      <c r="C342" s="270" t="s">
        <v>740</v>
      </c>
      <c r="D342" s="270" t="s">
        <v>497</v>
      </c>
      <c r="E342" s="271" t="s">
        <v>741</v>
      </c>
      <c r="F342" s="272" t="s">
        <v>742</v>
      </c>
      <c r="G342" s="273" t="s">
        <v>223</v>
      </c>
      <c r="H342" s="274">
        <v>1</v>
      </c>
      <c r="I342" s="275"/>
      <c r="J342" s="276">
        <f>ROUND(I342*H342,2)</f>
        <v>0</v>
      </c>
      <c r="K342" s="272" t="s">
        <v>208</v>
      </c>
      <c r="L342" s="277"/>
      <c r="M342" s="278" t="s">
        <v>19</v>
      </c>
      <c r="N342" s="279" t="s">
        <v>47</v>
      </c>
      <c r="O342" s="80"/>
      <c r="P342" s="226">
        <f>O342*H342</f>
        <v>0</v>
      </c>
      <c r="Q342" s="226">
        <v>0.0040000000000000001</v>
      </c>
      <c r="R342" s="226">
        <f>Q342*H342</f>
        <v>0.0040000000000000001</v>
      </c>
      <c r="S342" s="226">
        <v>0</v>
      </c>
      <c r="T342" s="227">
        <f>S342*H342</f>
        <v>0</v>
      </c>
      <c r="AR342" s="18" t="s">
        <v>229</v>
      </c>
      <c r="AT342" s="18" t="s">
        <v>497</v>
      </c>
      <c r="AU342" s="18" t="s">
        <v>86</v>
      </c>
      <c r="AY342" s="18" t="s">
        <v>195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8" t="s">
        <v>84</v>
      </c>
      <c r="BK342" s="228">
        <f>ROUND(I342*H342,2)</f>
        <v>0</v>
      </c>
      <c r="BL342" s="18" t="s">
        <v>213</v>
      </c>
      <c r="BM342" s="18" t="s">
        <v>743</v>
      </c>
    </row>
    <row r="343" s="1" customFormat="1">
      <c r="B343" s="39"/>
      <c r="C343" s="40"/>
      <c r="D343" s="229" t="s">
        <v>204</v>
      </c>
      <c r="E343" s="40"/>
      <c r="F343" s="230" t="s">
        <v>742</v>
      </c>
      <c r="G343" s="40"/>
      <c r="H343" s="40"/>
      <c r="I343" s="144"/>
      <c r="J343" s="40"/>
      <c r="K343" s="40"/>
      <c r="L343" s="44"/>
      <c r="M343" s="231"/>
      <c r="N343" s="80"/>
      <c r="O343" s="80"/>
      <c r="P343" s="80"/>
      <c r="Q343" s="80"/>
      <c r="R343" s="80"/>
      <c r="S343" s="80"/>
      <c r="T343" s="81"/>
      <c r="AT343" s="18" t="s">
        <v>204</v>
      </c>
      <c r="AU343" s="18" t="s">
        <v>86</v>
      </c>
    </row>
    <row r="344" s="12" customFormat="1">
      <c r="B344" s="235"/>
      <c r="C344" s="236"/>
      <c r="D344" s="229" t="s">
        <v>285</v>
      </c>
      <c r="E344" s="237" t="s">
        <v>19</v>
      </c>
      <c r="F344" s="238" t="s">
        <v>744</v>
      </c>
      <c r="G344" s="236"/>
      <c r="H344" s="239">
        <v>1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AT344" s="245" t="s">
        <v>285</v>
      </c>
      <c r="AU344" s="245" t="s">
        <v>86</v>
      </c>
      <c r="AV344" s="12" t="s">
        <v>86</v>
      </c>
      <c r="AW344" s="12" t="s">
        <v>37</v>
      </c>
      <c r="AX344" s="12" t="s">
        <v>84</v>
      </c>
      <c r="AY344" s="245" t="s">
        <v>195</v>
      </c>
    </row>
    <row r="345" s="1" customFormat="1" ht="16.5" customHeight="1">
      <c r="B345" s="39"/>
      <c r="C345" s="270" t="s">
        <v>745</v>
      </c>
      <c r="D345" s="270" t="s">
        <v>497</v>
      </c>
      <c r="E345" s="271" t="s">
        <v>746</v>
      </c>
      <c r="F345" s="272" t="s">
        <v>747</v>
      </c>
      <c r="G345" s="273" t="s">
        <v>223</v>
      </c>
      <c r="H345" s="274">
        <v>1</v>
      </c>
      <c r="I345" s="275"/>
      <c r="J345" s="276">
        <f>ROUND(I345*H345,2)</f>
        <v>0</v>
      </c>
      <c r="K345" s="272" t="s">
        <v>19</v>
      </c>
      <c r="L345" s="277"/>
      <c r="M345" s="278" t="s">
        <v>19</v>
      </c>
      <c r="N345" s="279" t="s">
        <v>47</v>
      </c>
      <c r="O345" s="80"/>
      <c r="P345" s="226">
        <f>O345*H345</f>
        <v>0</v>
      </c>
      <c r="Q345" s="226">
        <v>0.002</v>
      </c>
      <c r="R345" s="226">
        <f>Q345*H345</f>
        <v>0.002</v>
      </c>
      <c r="S345" s="226">
        <v>0</v>
      </c>
      <c r="T345" s="227">
        <f>S345*H345</f>
        <v>0</v>
      </c>
      <c r="AR345" s="18" t="s">
        <v>229</v>
      </c>
      <c r="AT345" s="18" t="s">
        <v>497</v>
      </c>
      <c r="AU345" s="18" t="s">
        <v>86</v>
      </c>
      <c r="AY345" s="18" t="s">
        <v>195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8" t="s">
        <v>84</v>
      </c>
      <c r="BK345" s="228">
        <f>ROUND(I345*H345,2)</f>
        <v>0</v>
      </c>
      <c r="BL345" s="18" t="s">
        <v>213</v>
      </c>
      <c r="BM345" s="18" t="s">
        <v>748</v>
      </c>
    </row>
    <row r="346" s="1" customFormat="1">
      <c r="B346" s="39"/>
      <c r="C346" s="40"/>
      <c r="D346" s="229" t="s">
        <v>204</v>
      </c>
      <c r="E346" s="40"/>
      <c r="F346" s="230" t="s">
        <v>747</v>
      </c>
      <c r="G346" s="40"/>
      <c r="H346" s="40"/>
      <c r="I346" s="144"/>
      <c r="J346" s="40"/>
      <c r="K346" s="40"/>
      <c r="L346" s="44"/>
      <c r="M346" s="231"/>
      <c r="N346" s="80"/>
      <c r="O346" s="80"/>
      <c r="P346" s="80"/>
      <c r="Q346" s="80"/>
      <c r="R346" s="80"/>
      <c r="S346" s="80"/>
      <c r="T346" s="81"/>
      <c r="AT346" s="18" t="s">
        <v>204</v>
      </c>
      <c r="AU346" s="18" t="s">
        <v>86</v>
      </c>
    </row>
    <row r="347" s="12" customFormat="1">
      <c r="B347" s="235"/>
      <c r="C347" s="236"/>
      <c r="D347" s="229" t="s">
        <v>285</v>
      </c>
      <c r="E347" s="237" t="s">
        <v>19</v>
      </c>
      <c r="F347" s="238" t="s">
        <v>749</v>
      </c>
      <c r="G347" s="236"/>
      <c r="H347" s="239">
        <v>1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AT347" s="245" t="s">
        <v>285</v>
      </c>
      <c r="AU347" s="245" t="s">
        <v>86</v>
      </c>
      <c r="AV347" s="12" t="s">
        <v>86</v>
      </c>
      <c r="AW347" s="12" t="s">
        <v>37</v>
      </c>
      <c r="AX347" s="12" t="s">
        <v>84</v>
      </c>
      <c r="AY347" s="245" t="s">
        <v>195</v>
      </c>
    </row>
    <row r="348" s="1" customFormat="1" ht="16.5" customHeight="1">
      <c r="B348" s="39"/>
      <c r="C348" s="270" t="s">
        <v>750</v>
      </c>
      <c r="D348" s="270" t="s">
        <v>497</v>
      </c>
      <c r="E348" s="271" t="s">
        <v>751</v>
      </c>
      <c r="F348" s="272" t="s">
        <v>752</v>
      </c>
      <c r="G348" s="273" t="s">
        <v>223</v>
      </c>
      <c r="H348" s="274">
        <v>7</v>
      </c>
      <c r="I348" s="275"/>
      <c r="J348" s="276">
        <f>ROUND(I348*H348,2)</f>
        <v>0</v>
      </c>
      <c r="K348" s="272" t="s">
        <v>19</v>
      </c>
      <c r="L348" s="277"/>
      <c r="M348" s="278" t="s">
        <v>19</v>
      </c>
      <c r="N348" s="279" t="s">
        <v>47</v>
      </c>
      <c r="O348" s="80"/>
      <c r="P348" s="226">
        <f>O348*H348</f>
        <v>0</v>
      </c>
      <c r="Q348" s="226">
        <v>0.0030999999999999999</v>
      </c>
      <c r="R348" s="226">
        <f>Q348*H348</f>
        <v>0.021700000000000001</v>
      </c>
      <c r="S348" s="226">
        <v>0</v>
      </c>
      <c r="T348" s="227">
        <f>S348*H348</f>
        <v>0</v>
      </c>
      <c r="AR348" s="18" t="s">
        <v>229</v>
      </c>
      <c r="AT348" s="18" t="s">
        <v>497</v>
      </c>
      <c r="AU348" s="18" t="s">
        <v>86</v>
      </c>
      <c r="AY348" s="18" t="s">
        <v>195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8" t="s">
        <v>84</v>
      </c>
      <c r="BK348" s="228">
        <f>ROUND(I348*H348,2)</f>
        <v>0</v>
      </c>
      <c r="BL348" s="18" t="s">
        <v>213</v>
      </c>
      <c r="BM348" s="18" t="s">
        <v>753</v>
      </c>
    </row>
    <row r="349" s="1" customFormat="1">
      <c r="B349" s="39"/>
      <c r="C349" s="40"/>
      <c r="D349" s="229" t="s">
        <v>204</v>
      </c>
      <c r="E349" s="40"/>
      <c r="F349" s="230" t="s">
        <v>752</v>
      </c>
      <c r="G349" s="40"/>
      <c r="H349" s="40"/>
      <c r="I349" s="144"/>
      <c r="J349" s="40"/>
      <c r="K349" s="40"/>
      <c r="L349" s="44"/>
      <c r="M349" s="231"/>
      <c r="N349" s="80"/>
      <c r="O349" s="80"/>
      <c r="P349" s="80"/>
      <c r="Q349" s="80"/>
      <c r="R349" s="80"/>
      <c r="S349" s="80"/>
      <c r="T349" s="81"/>
      <c r="AT349" s="18" t="s">
        <v>204</v>
      </c>
      <c r="AU349" s="18" t="s">
        <v>86</v>
      </c>
    </row>
    <row r="350" s="12" customFormat="1">
      <c r="B350" s="235"/>
      <c r="C350" s="236"/>
      <c r="D350" s="229" t="s">
        <v>285</v>
      </c>
      <c r="E350" s="237" t="s">
        <v>19</v>
      </c>
      <c r="F350" s="238" t="s">
        <v>754</v>
      </c>
      <c r="G350" s="236"/>
      <c r="H350" s="239">
        <v>2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AT350" s="245" t="s">
        <v>285</v>
      </c>
      <c r="AU350" s="245" t="s">
        <v>86</v>
      </c>
      <c r="AV350" s="12" t="s">
        <v>86</v>
      </c>
      <c r="AW350" s="12" t="s">
        <v>37</v>
      </c>
      <c r="AX350" s="12" t="s">
        <v>76</v>
      </c>
      <c r="AY350" s="245" t="s">
        <v>195</v>
      </c>
    </row>
    <row r="351" s="12" customFormat="1">
      <c r="B351" s="235"/>
      <c r="C351" s="236"/>
      <c r="D351" s="229" t="s">
        <v>285</v>
      </c>
      <c r="E351" s="237" t="s">
        <v>19</v>
      </c>
      <c r="F351" s="238" t="s">
        <v>755</v>
      </c>
      <c r="G351" s="236"/>
      <c r="H351" s="239">
        <v>1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AT351" s="245" t="s">
        <v>285</v>
      </c>
      <c r="AU351" s="245" t="s">
        <v>86</v>
      </c>
      <c r="AV351" s="12" t="s">
        <v>86</v>
      </c>
      <c r="AW351" s="12" t="s">
        <v>37</v>
      </c>
      <c r="AX351" s="12" t="s">
        <v>76</v>
      </c>
      <c r="AY351" s="245" t="s">
        <v>195</v>
      </c>
    </row>
    <row r="352" s="12" customFormat="1">
      <c r="B352" s="235"/>
      <c r="C352" s="236"/>
      <c r="D352" s="229" t="s">
        <v>285</v>
      </c>
      <c r="E352" s="237" t="s">
        <v>19</v>
      </c>
      <c r="F352" s="238" t="s">
        <v>756</v>
      </c>
      <c r="G352" s="236"/>
      <c r="H352" s="239">
        <v>3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AT352" s="245" t="s">
        <v>285</v>
      </c>
      <c r="AU352" s="245" t="s">
        <v>86</v>
      </c>
      <c r="AV352" s="12" t="s">
        <v>86</v>
      </c>
      <c r="AW352" s="12" t="s">
        <v>37</v>
      </c>
      <c r="AX352" s="12" t="s">
        <v>76</v>
      </c>
      <c r="AY352" s="245" t="s">
        <v>195</v>
      </c>
    </row>
    <row r="353" s="12" customFormat="1">
      <c r="B353" s="235"/>
      <c r="C353" s="236"/>
      <c r="D353" s="229" t="s">
        <v>285</v>
      </c>
      <c r="E353" s="237" t="s">
        <v>19</v>
      </c>
      <c r="F353" s="238" t="s">
        <v>757</v>
      </c>
      <c r="G353" s="236"/>
      <c r="H353" s="239">
        <v>1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AT353" s="245" t="s">
        <v>285</v>
      </c>
      <c r="AU353" s="245" t="s">
        <v>86</v>
      </c>
      <c r="AV353" s="12" t="s">
        <v>86</v>
      </c>
      <c r="AW353" s="12" t="s">
        <v>37</v>
      </c>
      <c r="AX353" s="12" t="s">
        <v>76</v>
      </c>
      <c r="AY353" s="245" t="s">
        <v>195</v>
      </c>
    </row>
    <row r="354" s="13" customFormat="1">
      <c r="B354" s="246"/>
      <c r="C354" s="247"/>
      <c r="D354" s="229" t="s">
        <v>285</v>
      </c>
      <c r="E354" s="248" t="s">
        <v>19</v>
      </c>
      <c r="F354" s="249" t="s">
        <v>294</v>
      </c>
      <c r="G354" s="247"/>
      <c r="H354" s="250">
        <v>7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AT354" s="256" t="s">
        <v>285</v>
      </c>
      <c r="AU354" s="256" t="s">
        <v>86</v>
      </c>
      <c r="AV354" s="13" t="s">
        <v>213</v>
      </c>
      <c r="AW354" s="13" t="s">
        <v>37</v>
      </c>
      <c r="AX354" s="13" t="s">
        <v>84</v>
      </c>
      <c r="AY354" s="256" t="s">
        <v>195</v>
      </c>
    </row>
    <row r="355" s="1" customFormat="1" ht="16.5" customHeight="1">
      <c r="B355" s="39"/>
      <c r="C355" s="270" t="s">
        <v>758</v>
      </c>
      <c r="D355" s="270" t="s">
        <v>497</v>
      </c>
      <c r="E355" s="271" t="s">
        <v>759</v>
      </c>
      <c r="F355" s="272" t="s">
        <v>760</v>
      </c>
      <c r="G355" s="273" t="s">
        <v>223</v>
      </c>
      <c r="H355" s="274">
        <v>1</v>
      </c>
      <c r="I355" s="275"/>
      <c r="J355" s="276">
        <f>ROUND(I355*H355,2)</f>
        <v>0</v>
      </c>
      <c r="K355" s="272" t="s">
        <v>19</v>
      </c>
      <c r="L355" s="277"/>
      <c r="M355" s="278" t="s">
        <v>19</v>
      </c>
      <c r="N355" s="279" t="s">
        <v>47</v>
      </c>
      <c r="O355" s="80"/>
      <c r="P355" s="226">
        <f>O355*H355</f>
        <v>0</v>
      </c>
      <c r="Q355" s="226">
        <v>0.0030000000000000001</v>
      </c>
      <c r="R355" s="226">
        <f>Q355*H355</f>
        <v>0.0030000000000000001</v>
      </c>
      <c r="S355" s="226">
        <v>0</v>
      </c>
      <c r="T355" s="227">
        <f>S355*H355</f>
        <v>0</v>
      </c>
      <c r="AR355" s="18" t="s">
        <v>229</v>
      </c>
      <c r="AT355" s="18" t="s">
        <v>497</v>
      </c>
      <c r="AU355" s="18" t="s">
        <v>86</v>
      </c>
      <c r="AY355" s="18" t="s">
        <v>195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8" t="s">
        <v>84</v>
      </c>
      <c r="BK355" s="228">
        <f>ROUND(I355*H355,2)</f>
        <v>0</v>
      </c>
      <c r="BL355" s="18" t="s">
        <v>213</v>
      </c>
      <c r="BM355" s="18" t="s">
        <v>761</v>
      </c>
    </row>
    <row r="356" s="1" customFormat="1">
      <c r="B356" s="39"/>
      <c r="C356" s="40"/>
      <c r="D356" s="229" t="s">
        <v>204</v>
      </c>
      <c r="E356" s="40"/>
      <c r="F356" s="230" t="s">
        <v>760</v>
      </c>
      <c r="G356" s="40"/>
      <c r="H356" s="40"/>
      <c r="I356" s="144"/>
      <c r="J356" s="40"/>
      <c r="K356" s="40"/>
      <c r="L356" s="44"/>
      <c r="M356" s="231"/>
      <c r="N356" s="80"/>
      <c r="O356" s="80"/>
      <c r="P356" s="80"/>
      <c r="Q356" s="80"/>
      <c r="R356" s="80"/>
      <c r="S356" s="80"/>
      <c r="T356" s="81"/>
      <c r="AT356" s="18" t="s">
        <v>204</v>
      </c>
      <c r="AU356" s="18" t="s">
        <v>86</v>
      </c>
    </row>
    <row r="357" s="12" customFormat="1">
      <c r="B357" s="235"/>
      <c r="C357" s="236"/>
      <c r="D357" s="229" t="s">
        <v>285</v>
      </c>
      <c r="E357" s="237" t="s">
        <v>19</v>
      </c>
      <c r="F357" s="238" t="s">
        <v>762</v>
      </c>
      <c r="G357" s="236"/>
      <c r="H357" s="239">
        <v>1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AT357" s="245" t="s">
        <v>285</v>
      </c>
      <c r="AU357" s="245" t="s">
        <v>86</v>
      </c>
      <c r="AV357" s="12" t="s">
        <v>86</v>
      </c>
      <c r="AW357" s="12" t="s">
        <v>37</v>
      </c>
      <c r="AX357" s="12" t="s">
        <v>84</v>
      </c>
      <c r="AY357" s="245" t="s">
        <v>195</v>
      </c>
    </row>
    <row r="358" s="1" customFormat="1" ht="16.5" customHeight="1">
      <c r="B358" s="39"/>
      <c r="C358" s="270" t="s">
        <v>763</v>
      </c>
      <c r="D358" s="270" t="s">
        <v>497</v>
      </c>
      <c r="E358" s="271" t="s">
        <v>764</v>
      </c>
      <c r="F358" s="272" t="s">
        <v>765</v>
      </c>
      <c r="G358" s="273" t="s">
        <v>223</v>
      </c>
      <c r="H358" s="274">
        <v>2</v>
      </c>
      <c r="I358" s="275"/>
      <c r="J358" s="276">
        <f>ROUND(I358*H358,2)</f>
        <v>0</v>
      </c>
      <c r="K358" s="272" t="s">
        <v>19</v>
      </c>
      <c r="L358" s="277"/>
      <c r="M358" s="278" t="s">
        <v>19</v>
      </c>
      <c r="N358" s="279" t="s">
        <v>47</v>
      </c>
      <c r="O358" s="80"/>
      <c r="P358" s="226">
        <f>O358*H358</f>
        <v>0</v>
      </c>
      <c r="Q358" s="226">
        <v>0.0030000000000000001</v>
      </c>
      <c r="R358" s="226">
        <f>Q358*H358</f>
        <v>0.0060000000000000001</v>
      </c>
      <c r="S358" s="226">
        <v>0</v>
      </c>
      <c r="T358" s="227">
        <f>S358*H358</f>
        <v>0</v>
      </c>
      <c r="AR358" s="18" t="s">
        <v>229</v>
      </c>
      <c r="AT358" s="18" t="s">
        <v>497</v>
      </c>
      <c r="AU358" s="18" t="s">
        <v>86</v>
      </c>
      <c r="AY358" s="18" t="s">
        <v>195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8" t="s">
        <v>84</v>
      </c>
      <c r="BK358" s="228">
        <f>ROUND(I358*H358,2)</f>
        <v>0</v>
      </c>
      <c r="BL358" s="18" t="s">
        <v>213</v>
      </c>
      <c r="BM358" s="18" t="s">
        <v>766</v>
      </c>
    </row>
    <row r="359" s="1" customFormat="1">
      <c r="B359" s="39"/>
      <c r="C359" s="40"/>
      <c r="D359" s="229" t="s">
        <v>204</v>
      </c>
      <c r="E359" s="40"/>
      <c r="F359" s="230" t="s">
        <v>765</v>
      </c>
      <c r="G359" s="40"/>
      <c r="H359" s="40"/>
      <c r="I359" s="144"/>
      <c r="J359" s="40"/>
      <c r="K359" s="40"/>
      <c r="L359" s="44"/>
      <c r="M359" s="231"/>
      <c r="N359" s="80"/>
      <c r="O359" s="80"/>
      <c r="P359" s="80"/>
      <c r="Q359" s="80"/>
      <c r="R359" s="80"/>
      <c r="S359" s="80"/>
      <c r="T359" s="81"/>
      <c r="AT359" s="18" t="s">
        <v>204</v>
      </c>
      <c r="AU359" s="18" t="s">
        <v>86</v>
      </c>
    </row>
    <row r="360" s="12" customFormat="1">
      <c r="B360" s="235"/>
      <c r="C360" s="236"/>
      <c r="D360" s="229" t="s">
        <v>285</v>
      </c>
      <c r="E360" s="237" t="s">
        <v>19</v>
      </c>
      <c r="F360" s="238" t="s">
        <v>767</v>
      </c>
      <c r="G360" s="236"/>
      <c r="H360" s="239">
        <v>2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AT360" s="245" t="s">
        <v>285</v>
      </c>
      <c r="AU360" s="245" t="s">
        <v>86</v>
      </c>
      <c r="AV360" s="12" t="s">
        <v>86</v>
      </c>
      <c r="AW360" s="12" t="s">
        <v>37</v>
      </c>
      <c r="AX360" s="12" t="s">
        <v>84</v>
      </c>
      <c r="AY360" s="245" t="s">
        <v>195</v>
      </c>
    </row>
    <row r="361" s="1" customFormat="1" ht="16.5" customHeight="1">
      <c r="B361" s="39"/>
      <c r="C361" s="270" t="s">
        <v>768</v>
      </c>
      <c r="D361" s="270" t="s">
        <v>497</v>
      </c>
      <c r="E361" s="271" t="s">
        <v>769</v>
      </c>
      <c r="F361" s="272" t="s">
        <v>770</v>
      </c>
      <c r="G361" s="273" t="s">
        <v>223</v>
      </c>
      <c r="H361" s="274">
        <v>2</v>
      </c>
      <c r="I361" s="275"/>
      <c r="J361" s="276">
        <f>ROUND(I361*H361,2)</f>
        <v>0</v>
      </c>
      <c r="K361" s="272" t="s">
        <v>19</v>
      </c>
      <c r="L361" s="277"/>
      <c r="M361" s="278" t="s">
        <v>19</v>
      </c>
      <c r="N361" s="279" t="s">
        <v>47</v>
      </c>
      <c r="O361" s="80"/>
      <c r="P361" s="226">
        <f>O361*H361</f>
        <v>0</v>
      </c>
      <c r="Q361" s="226">
        <v>0.0040000000000000001</v>
      </c>
      <c r="R361" s="226">
        <f>Q361*H361</f>
        <v>0.0080000000000000002</v>
      </c>
      <c r="S361" s="226">
        <v>0</v>
      </c>
      <c r="T361" s="227">
        <f>S361*H361</f>
        <v>0</v>
      </c>
      <c r="AR361" s="18" t="s">
        <v>229</v>
      </c>
      <c r="AT361" s="18" t="s">
        <v>497</v>
      </c>
      <c r="AU361" s="18" t="s">
        <v>86</v>
      </c>
      <c r="AY361" s="18" t="s">
        <v>195</v>
      </c>
      <c r="BE361" s="228">
        <f>IF(N361="základní",J361,0)</f>
        <v>0</v>
      </c>
      <c r="BF361" s="228">
        <f>IF(N361="snížená",J361,0)</f>
        <v>0</v>
      </c>
      <c r="BG361" s="228">
        <f>IF(N361="zákl. přenesená",J361,0)</f>
        <v>0</v>
      </c>
      <c r="BH361" s="228">
        <f>IF(N361="sníž. přenesená",J361,0)</f>
        <v>0</v>
      </c>
      <c r="BI361" s="228">
        <f>IF(N361="nulová",J361,0)</f>
        <v>0</v>
      </c>
      <c r="BJ361" s="18" t="s">
        <v>84</v>
      </c>
      <c r="BK361" s="228">
        <f>ROUND(I361*H361,2)</f>
        <v>0</v>
      </c>
      <c r="BL361" s="18" t="s">
        <v>213</v>
      </c>
      <c r="BM361" s="18" t="s">
        <v>771</v>
      </c>
    </row>
    <row r="362" s="1" customFormat="1">
      <c r="B362" s="39"/>
      <c r="C362" s="40"/>
      <c r="D362" s="229" t="s">
        <v>204</v>
      </c>
      <c r="E362" s="40"/>
      <c r="F362" s="230" t="s">
        <v>770</v>
      </c>
      <c r="G362" s="40"/>
      <c r="H362" s="40"/>
      <c r="I362" s="144"/>
      <c r="J362" s="40"/>
      <c r="K362" s="40"/>
      <c r="L362" s="44"/>
      <c r="M362" s="231"/>
      <c r="N362" s="80"/>
      <c r="O362" s="80"/>
      <c r="P362" s="80"/>
      <c r="Q362" s="80"/>
      <c r="R362" s="80"/>
      <c r="S362" s="80"/>
      <c r="T362" s="81"/>
      <c r="AT362" s="18" t="s">
        <v>204</v>
      </c>
      <c r="AU362" s="18" t="s">
        <v>86</v>
      </c>
    </row>
    <row r="363" s="12" customFormat="1">
      <c r="B363" s="235"/>
      <c r="C363" s="236"/>
      <c r="D363" s="229" t="s">
        <v>285</v>
      </c>
      <c r="E363" s="237" t="s">
        <v>19</v>
      </c>
      <c r="F363" s="238" t="s">
        <v>772</v>
      </c>
      <c r="G363" s="236"/>
      <c r="H363" s="239">
        <v>2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AT363" s="245" t="s">
        <v>285</v>
      </c>
      <c r="AU363" s="245" t="s">
        <v>86</v>
      </c>
      <c r="AV363" s="12" t="s">
        <v>86</v>
      </c>
      <c r="AW363" s="12" t="s">
        <v>37</v>
      </c>
      <c r="AX363" s="12" t="s">
        <v>84</v>
      </c>
      <c r="AY363" s="245" t="s">
        <v>195</v>
      </c>
    </row>
    <row r="364" s="1" customFormat="1" ht="16.5" customHeight="1">
      <c r="B364" s="39"/>
      <c r="C364" s="217" t="s">
        <v>773</v>
      </c>
      <c r="D364" s="217" t="s">
        <v>198</v>
      </c>
      <c r="E364" s="218" t="s">
        <v>774</v>
      </c>
      <c r="F364" s="219" t="s">
        <v>775</v>
      </c>
      <c r="G364" s="220" t="s">
        <v>223</v>
      </c>
      <c r="H364" s="221">
        <v>7</v>
      </c>
      <c r="I364" s="222"/>
      <c r="J364" s="223">
        <f>ROUND(I364*H364,2)</f>
        <v>0</v>
      </c>
      <c r="K364" s="219" t="s">
        <v>208</v>
      </c>
      <c r="L364" s="44"/>
      <c r="M364" s="224" t="s">
        <v>19</v>
      </c>
      <c r="N364" s="225" t="s">
        <v>47</v>
      </c>
      <c r="O364" s="80"/>
      <c r="P364" s="226">
        <f>O364*H364</f>
        <v>0</v>
      </c>
      <c r="Q364" s="226">
        <v>1.0000000000000001E-05</v>
      </c>
      <c r="R364" s="226">
        <f>Q364*H364</f>
        <v>7.0000000000000007E-05</v>
      </c>
      <c r="S364" s="226">
        <v>0</v>
      </c>
      <c r="T364" s="227">
        <f>S364*H364</f>
        <v>0</v>
      </c>
      <c r="AR364" s="18" t="s">
        <v>213</v>
      </c>
      <c r="AT364" s="18" t="s">
        <v>198</v>
      </c>
      <c r="AU364" s="18" t="s">
        <v>86</v>
      </c>
      <c r="AY364" s="18" t="s">
        <v>195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8" t="s">
        <v>84</v>
      </c>
      <c r="BK364" s="228">
        <f>ROUND(I364*H364,2)</f>
        <v>0</v>
      </c>
      <c r="BL364" s="18" t="s">
        <v>213</v>
      </c>
      <c r="BM364" s="18" t="s">
        <v>776</v>
      </c>
    </row>
    <row r="365" s="1" customFormat="1">
      <c r="B365" s="39"/>
      <c r="C365" s="40"/>
      <c r="D365" s="229" t="s">
        <v>204</v>
      </c>
      <c r="E365" s="40"/>
      <c r="F365" s="230" t="s">
        <v>777</v>
      </c>
      <c r="G365" s="40"/>
      <c r="H365" s="40"/>
      <c r="I365" s="144"/>
      <c r="J365" s="40"/>
      <c r="K365" s="40"/>
      <c r="L365" s="44"/>
      <c r="M365" s="231"/>
      <c r="N365" s="80"/>
      <c r="O365" s="80"/>
      <c r="P365" s="80"/>
      <c r="Q365" s="80"/>
      <c r="R365" s="80"/>
      <c r="S365" s="80"/>
      <c r="T365" s="81"/>
      <c r="AT365" s="18" t="s">
        <v>204</v>
      </c>
      <c r="AU365" s="18" t="s">
        <v>86</v>
      </c>
    </row>
    <row r="366" s="12" customFormat="1">
      <c r="B366" s="235"/>
      <c r="C366" s="236"/>
      <c r="D366" s="229" t="s">
        <v>285</v>
      </c>
      <c r="E366" s="237" t="s">
        <v>19</v>
      </c>
      <c r="F366" s="238" t="s">
        <v>778</v>
      </c>
      <c r="G366" s="236"/>
      <c r="H366" s="239">
        <v>4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AT366" s="245" t="s">
        <v>285</v>
      </c>
      <c r="AU366" s="245" t="s">
        <v>86</v>
      </c>
      <c r="AV366" s="12" t="s">
        <v>86</v>
      </c>
      <c r="AW366" s="12" t="s">
        <v>37</v>
      </c>
      <c r="AX366" s="12" t="s">
        <v>76</v>
      </c>
      <c r="AY366" s="245" t="s">
        <v>195</v>
      </c>
    </row>
    <row r="367" s="12" customFormat="1">
      <c r="B367" s="235"/>
      <c r="C367" s="236"/>
      <c r="D367" s="229" t="s">
        <v>285</v>
      </c>
      <c r="E367" s="237" t="s">
        <v>19</v>
      </c>
      <c r="F367" s="238" t="s">
        <v>779</v>
      </c>
      <c r="G367" s="236"/>
      <c r="H367" s="239">
        <v>3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AT367" s="245" t="s">
        <v>285</v>
      </c>
      <c r="AU367" s="245" t="s">
        <v>86</v>
      </c>
      <c r="AV367" s="12" t="s">
        <v>86</v>
      </c>
      <c r="AW367" s="12" t="s">
        <v>37</v>
      </c>
      <c r="AX367" s="12" t="s">
        <v>76</v>
      </c>
      <c r="AY367" s="245" t="s">
        <v>195</v>
      </c>
    </row>
    <row r="368" s="13" customFormat="1">
      <c r="B368" s="246"/>
      <c r="C368" s="247"/>
      <c r="D368" s="229" t="s">
        <v>285</v>
      </c>
      <c r="E368" s="248" t="s">
        <v>19</v>
      </c>
      <c r="F368" s="249" t="s">
        <v>294</v>
      </c>
      <c r="G368" s="247"/>
      <c r="H368" s="250">
        <v>7</v>
      </c>
      <c r="I368" s="251"/>
      <c r="J368" s="247"/>
      <c r="K368" s="247"/>
      <c r="L368" s="252"/>
      <c r="M368" s="253"/>
      <c r="N368" s="254"/>
      <c r="O368" s="254"/>
      <c r="P368" s="254"/>
      <c r="Q368" s="254"/>
      <c r="R368" s="254"/>
      <c r="S368" s="254"/>
      <c r="T368" s="255"/>
      <c r="AT368" s="256" t="s">
        <v>285</v>
      </c>
      <c r="AU368" s="256" t="s">
        <v>86</v>
      </c>
      <c r="AV368" s="13" t="s">
        <v>213</v>
      </c>
      <c r="AW368" s="13" t="s">
        <v>37</v>
      </c>
      <c r="AX368" s="13" t="s">
        <v>84</v>
      </c>
      <c r="AY368" s="256" t="s">
        <v>195</v>
      </c>
    </row>
    <row r="369" s="1" customFormat="1" ht="16.5" customHeight="1">
      <c r="B369" s="39"/>
      <c r="C369" s="270" t="s">
        <v>780</v>
      </c>
      <c r="D369" s="270" t="s">
        <v>497</v>
      </c>
      <c r="E369" s="271" t="s">
        <v>781</v>
      </c>
      <c r="F369" s="272" t="s">
        <v>752</v>
      </c>
      <c r="G369" s="273" t="s">
        <v>223</v>
      </c>
      <c r="H369" s="274">
        <v>4</v>
      </c>
      <c r="I369" s="275"/>
      <c r="J369" s="276">
        <f>ROUND(I369*H369,2)</f>
        <v>0</v>
      </c>
      <c r="K369" s="272" t="s">
        <v>19</v>
      </c>
      <c r="L369" s="277"/>
      <c r="M369" s="278" t="s">
        <v>19</v>
      </c>
      <c r="N369" s="279" t="s">
        <v>47</v>
      </c>
      <c r="O369" s="80"/>
      <c r="P369" s="226">
        <f>O369*H369</f>
        <v>0</v>
      </c>
      <c r="Q369" s="226">
        <v>0.0030999999999999999</v>
      </c>
      <c r="R369" s="226">
        <f>Q369*H369</f>
        <v>0.0124</v>
      </c>
      <c r="S369" s="226">
        <v>0</v>
      </c>
      <c r="T369" s="227">
        <f>S369*H369</f>
        <v>0</v>
      </c>
      <c r="AR369" s="18" t="s">
        <v>229</v>
      </c>
      <c r="AT369" s="18" t="s">
        <v>497</v>
      </c>
      <c r="AU369" s="18" t="s">
        <v>86</v>
      </c>
      <c r="AY369" s="18" t="s">
        <v>195</v>
      </c>
      <c r="BE369" s="228">
        <f>IF(N369="základní",J369,0)</f>
        <v>0</v>
      </c>
      <c r="BF369" s="228">
        <f>IF(N369="snížená",J369,0)</f>
        <v>0</v>
      </c>
      <c r="BG369" s="228">
        <f>IF(N369="zákl. přenesená",J369,0)</f>
        <v>0</v>
      </c>
      <c r="BH369" s="228">
        <f>IF(N369="sníž. přenesená",J369,0)</f>
        <v>0</v>
      </c>
      <c r="BI369" s="228">
        <f>IF(N369="nulová",J369,0)</f>
        <v>0</v>
      </c>
      <c r="BJ369" s="18" t="s">
        <v>84</v>
      </c>
      <c r="BK369" s="228">
        <f>ROUND(I369*H369,2)</f>
        <v>0</v>
      </c>
      <c r="BL369" s="18" t="s">
        <v>213</v>
      </c>
      <c r="BM369" s="18" t="s">
        <v>782</v>
      </c>
    </row>
    <row r="370" s="1" customFormat="1">
      <c r="B370" s="39"/>
      <c r="C370" s="40"/>
      <c r="D370" s="229" t="s">
        <v>204</v>
      </c>
      <c r="E370" s="40"/>
      <c r="F370" s="230" t="s">
        <v>752</v>
      </c>
      <c r="G370" s="40"/>
      <c r="H370" s="40"/>
      <c r="I370" s="144"/>
      <c r="J370" s="40"/>
      <c r="K370" s="40"/>
      <c r="L370" s="44"/>
      <c r="M370" s="231"/>
      <c r="N370" s="80"/>
      <c r="O370" s="80"/>
      <c r="P370" s="80"/>
      <c r="Q370" s="80"/>
      <c r="R370" s="80"/>
      <c r="S370" s="80"/>
      <c r="T370" s="81"/>
      <c r="AT370" s="18" t="s">
        <v>204</v>
      </c>
      <c r="AU370" s="18" t="s">
        <v>86</v>
      </c>
    </row>
    <row r="371" s="12" customFormat="1">
      <c r="B371" s="235"/>
      <c r="C371" s="236"/>
      <c r="D371" s="229" t="s">
        <v>285</v>
      </c>
      <c r="E371" s="237" t="s">
        <v>19</v>
      </c>
      <c r="F371" s="238" t="s">
        <v>783</v>
      </c>
      <c r="G371" s="236"/>
      <c r="H371" s="239">
        <v>1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AT371" s="245" t="s">
        <v>285</v>
      </c>
      <c r="AU371" s="245" t="s">
        <v>86</v>
      </c>
      <c r="AV371" s="12" t="s">
        <v>86</v>
      </c>
      <c r="AW371" s="12" t="s">
        <v>37</v>
      </c>
      <c r="AX371" s="12" t="s">
        <v>76</v>
      </c>
      <c r="AY371" s="245" t="s">
        <v>195</v>
      </c>
    </row>
    <row r="372" s="12" customFormat="1">
      <c r="B372" s="235"/>
      <c r="C372" s="236"/>
      <c r="D372" s="229" t="s">
        <v>285</v>
      </c>
      <c r="E372" s="237" t="s">
        <v>19</v>
      </c>
      <c r="F372" s="238" t="s">
        <v>784</v>
      </c>
      <c r="G372" s="236"/>
      <c r="H372" s="239">
        <v>2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AT372" s="245" t="s">
        <v>285</v>
      </c>
      <c r="AU372" s="245" t="s">
        <v>86</v>
      </c>
      <c r="AV372" s="12" t="s">
        <v>86</v>
      </c>
      <c r="AW372" s="12" t="s">
        <v>37</v>
      </c>
      <c r="AX372" s="12" t="s">
        <v>76</v>
      </c>
      <c r="AY372" s="245" t="s">
        <v>195</v>
      </c>
    </row>
    <row r="373" s="12" customFormat="1">
      <c r="B373" s="235"/>
      <c r="C373" s="236"/>
      <c r="D373" s="229" t="s">
        <v>285</v>
      </c>
      <c r="E373" s="237" t="s">
        <v>19</v>
      </c>
      <c r="F373" s="238" t="s">
        <v>757</v>
      </c>
      <c r="G373" s="236"/>
      <c r="H373" s="239">
        <v>1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AT373" s="245" t="s">
        <v>285</v>
      </c>
      <c r="AU373" s="245" t="s">
        <v>86</v>
      </c>
      <c r="AV373" s="12" t="s">
        <v>86</v>
      </c>
      <c r="AW373" s="12" t="s">
        <v>37</v>
      </c>
      <c r="AX373" s="12" t="s">
        <v>76</v>
      </c>
      <c r="AY373" s="245" t="s">
        <v>195</v>
      </c>
    </row>
    <row r="374" s="13" customFormat="1">
      <c r="B374" s="246"/>
      <c r="C374" s="247"/>
      <c r="D374" s="229" t="s">
        <v>285</v>
      </c>
      <c r="E374" s="248" t="s">
        <v>19</v>
      </c>
      <c r="F374" s="249" t="s">
        <v>294</v>
      </c>
      <c r="G374" s="247"/>
      <c r="H374" s="250">
        <v>4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AT374" s="256" t="s">
        <v>285</v>
      </c>
      <c r="AU374" s="256" t="s">
        <v>86</v>
      </c>
      <c r="AV374" s="13" t="s">
        <v>213</v>
      </c>
      <c r="AW374" s="13" t="s">
        <v>37</v>
      </c>
      <c r="AX374" s="13" t="s">
        <v>84</v>
      </c>
      <c r="AY374" s="256" t="s">
        <v>195</v>
      </c>
    </row>
    <row r="375" s="1" customFormat="1" ht="16.5" customHeight="1">
      <c r="B375" s="39"/>
      <c r="C375" s="217" t="s">
        <v>785</v>
      </c>
      <c r="D375" s="217" t="s">
        <v>198</v>
      </c>
      <c r="E375" s="218" t="s">
        <v>786</v>
      </c>
      <c r="F375" s="219" t="s">
        <v>787</v>
      </c>
      <c r="G375" s="220" t="s">
        <v>223</v>
      </c>
      <c r="H375" s="221">
        <v>15</v>
      </c>
      <c r="I375" s="222"/>
      <c r="J375" s="223">
        <f>ROUND(I375*H375,2)</f>
        <v>0</v>
      </c>
      <c r="K375" s="219" t="s">
        <v>208</v>
      </c>
      <c r="L375" s="44"/>
      <c r="M375" s="224" t="s">
        <v>19</v>
      </c>
      <c r="N375" s="225" t="s">
        <v>47</v>
      </c>
      <c r="O375" s="80"/>
      <c r="P375" s="226">
        <f>O375*H375</f>
        <v>0</v>
      </c>
      <c r="Q375" s="226">
        <v>0.11241</v>
      </c>
      <c r="R375" s="226">
        <f>Q375*H375</f>
        <v>1.68615</v>
      </c>
      <c r="S375" s="226">
        <v>0</v>
      </c>
      <c r="T375" s="227">
        <f>S375*H375</f>
        <v>0</v>
      </c>
      <c r="AR375" s="18" t="s">
        <v>213</v>
      </c>
      <c r="AT375" s="18" t="s">
        <v>198</v>
      </c>
      <c r="AU375" s="18" t="s">
        <v>86</v>
      </c>
      <c r="AY375" s="18" t="s">
        <v>195</v>
      </c>
      <c r="BE375" s="228">
        <f>IF(N375="základní",J375,0)</f>
        <v>0</v>
      </c>
      <c r="BF375" s="228">
        <f>IF(N375="snížená",J375,0)</f>
        <v>0</v>
      </c>
      <c r="BG375" s="228">
        <f>IF(N375="zákl. přenesená",J375,0)</f>
        <v>0</v>
      </c>
      <c r="BH375" s="228">
        <f>IF(N375="sníž. přenesená",J375,0)</f>
        <v>0</v>
      </c>
      <c r="BI375" s="228">
        <f>IF(N375="nulová",J375,0)</f>
        <v>0</v>
      </c>
      <c r="BJ375" s="18" t="s">
        <v>84</v>
      </c>
      <c r="BK375" s="228">
        <f>ROUND(I375*H375,2)</f>
        <v>0</v>
      </c>
      <c r="BL375" s="18" t="s">
        <v>213</v>
      </c>
      <c r="BM375" s="18" t="s">
        <v>788</v>
      </c>
    </row>
    <row r="376" s="1" customFormat="1">
      <c r="B376" s="39"/>
      <c r="C376" s="40"/>
      <c r="D376" s="229" t="s">
        <v>204</v>
      </c>
      <c r="E376" s="40"/>
      <c r="F376" s="230" t="s">
        <v>789</v>
      </c>
      <c r="G376" s="40"/>
      <c r="H376" s="40"/>
      <c r="I376" s="144"/>
      <c r="J376" s="40"/>
      <c r="K376" s="40"/>
      <c r="L376" s="44"/>
      <c r="M376" s="231"/>
      <c r="N376" s="80"/>
      <c r="O376" s="80"/>
      <c r="P376" s="80"/>
      <c r="Q376" s="80"/>
      <c r="R376" s="80"/>
      <c r="S376" s="80"/>
      <c r="T376" s="81"/>
      <c r="AT376" s="18" t="s">
        <v>204</v>
      </c>
      <c r="AU376" s="18" t="s">
        <v>86</v>
      </c>
    </row>
    <row r="377" s="12" customFormat="1">
      <c r="B377" s="235"/>
      <c r="C377" s="236"/>
      <c r="D377" s="229" t="s">
        <v>285</v>
      </c>
      <c r="E377" s="237" t="s">
        <v>19</v>
      </c>
      <c r="F377" s="238" t="s">
        <v>790</v>
      </c>
      <c r="G377" s="236"/>
      <c r="H377" s="239">
        <v>14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AT377" s="245" t="s">
        <v>285</v>
      </c>
      <c r="AU377" s="245" t="s">
        <v>86</v>
      </c>
      <c r="AV377" s="12" t="s">
        <v>86</v>
      </c>
      <c r="AW377" s="12" t="s">
        <v>37</v>
      </c>
      <c r="AX377" s="12" t="s">
        <v>76</v>
      </c>
      <c r="AY377" s="245" t="s">
        <v>195</v>
      </c>
    </row>
    <row r="378" s="12" customFormat="1">
      <c r="B378" s="235"/>
      <c r="C378" s="236"/>
      <c r="D378" s="229" t="s">
        <v>285</v>
      </c>
      <c r="E378" s="237" t="s">
        <v>19</v>
      </c>
      <c r="F378" s="238" t="s">
        <v>791</v>
      </c>
      <c r="G378" s="236"/>
      <c r="H378" s="239">
        <v>1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AT378" s="245" t="s">
        <v>285</v>
      </c>
      <c r="AU378" s="245" t="s">
        <v>86</v>
      </c>
      <c r="AV378" s="12" t="s">
        <v>86</v>
      </c>
      <c r="AW378" s="12" t="s">
        <v>37</v>
      </c>
      <c r="AX378" s="12" t="s">
        <v>76</v>
      </c>
      <c r="AY378" s="245" t="s">
        <v>195</v>
      </c>
    </row>
    <row r="379" s="13" customFormat="1">
      <c r="B379" s="246"/>
      <c r="C379" s="247"/>
      <c r="D379" s="229" t="s">
        <v>285</v>
      </c>
      <c r="E379" s="248" t="s">
        <v>19</v>
      </c>
      <c r="F379" s="249" t="s">
        <v>294</v>
      </c>
      <c r="G379" s="247"/>
      <c r="H379" s="250">
        <v>15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AT379" s="256" t="s">
        <v>285</v>
      </c>
      <c r="AU379" s="256" t="s">
        <v>86</v>
      </c>
      <c r="AV379" s="13" t="s">
        <v>213</v>
      </c>
      <c r="AW379" s="13" t="s">
        <v>37</v>
      </c>
      <c r="AX379" s="13" t="s">
        <v>84</v>
      </c>
      <c r="AY379" s="256" t="s">
        <v>195</v>
      </c>
    </row>
    <row r="380" s="1" customFormat="1" ht="16.5" customHeight="1">
      <c r="B380" s="39"/>
      <c r="C380" s="270" t="s">
        <v>792</v>
      </c>
      <c r="D380" s="270" t="s">
        <v>497</v>
      </c>
      <c r="E380" s="271" t="s">
        <v>793</v>
      </c>
      <c r="F380" s="272" t="s">
        <v>794</v>
      </c>
      <c r="G380" s="273" t="s">
        <v>223</v>
      </c>
      <c r="H380" s="274">
        <v>15</v>
      </c>
      <c r="I380" s="275"/>
      <c r="J380" s="276">
        <f>ROUND(I380*H380,2)</f>
        <v>0</v>
      </c>
      <c r="K380" s="272" t="s">
        <v>208</v>
      </c>
      <c r="L380" s="277"/>
      <c r="M380" s="278" t="s">
        <v>19</v>
      </c>
      <c r="N380" s="279" t="s">
        <v>47</v>
      </c>
      <c r="O380" s="80"/>
      <c r="P380" s="226">
        <f>O380*H380</f>
        <v>0</v>
      </c>
      <c r="Q380" s="226">
        <v>0.0064999999999999997</v>
      </c>
      <c r="R380" s="226">
        <f>Q380*H380</f>
        <v>0.097499999999999989</v>
      </c>
      <c r="S380" s="226">
        <v>0</v>
      </c>
      <c r="T380" s="227">
        <f>S380*H380</f>
        <v>0</v>
      </c>
      <c r="AR380" s="18" t="s">
        <v>229</v>
      </c>
      <c r="AT380" s="18" t="s">
        <v>497</v>
      </c>
      <c r="AU380" s="18" t="s">
        <v>86</v>
      </c>
      <c r="AY380" s="18" t="s">
        <v>195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8" t="s">
        <v>84</v>
      </c>
      <c r="BK380" s="228">
        <f>ROUND(I380*H380,2)</f>
        <v>0</v>
      </c>
      <c r="BL380" s="18" t="s">
        <v>213</v>
      </c>
      <c r="BM380" s="18" t="s">
        <v>795</v>
      </c>
    </row>
    <row r="381" s="1" customFormat="1">
      <c r="B381" s="39"/>
      <c r="C381" s="40"/>
      <c r="D381" s="229" t="s">
        <v>204</v>
      </c>
      <c r="E381" s="40"/>
      <c r="F381" s="230" t="s">
        <v>794</v>
      </c>
      <c r="G381" s="40"/>
      <c r="H381" s="40"/>
      <c r="I381" s="144"/>
      <c r="J381" s="40"/>
      <c r="K381" s="40"/>
      <c r="L381" s="44"/>
      <c r="M381" s="231"/>
      <c r="N381" s="80"/>
      <c r="O381" s="80"/>
      <c r="P381" s="80"/>
      <c r="Q381" s="80"/>
      <c r="R381" s="80"/>
      <c r="S381" s="80"/>
      <c r="T381" s="81"/>
      <c r="AT381" s="18" t="s">
        <v>204</v>
      </c>
      <c r="AU381" s="18" t="s">
        <v>86</v>
      </c>
    </row>
    <row r="382" s="12" customFormat="1">
      <c r="B382" s="235"/>
      <c r="C382" s="236"/>
      <c r="D382" s="229" t="s">
        <v>285</v>
      </c>
      <c r="E382" s="237" t="s">
        <v>19</v>
      </c>
      <c r="F382" s="238" t="s">
        <v>790</v>
      </c>
      <c r="G382" s="236"/>
      <c r="H382" s="239">
        <v>14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AT382" s="245" t="s">
        <v>285</v>
      </c>
      <c r="AU382" s="245" t="s">
        <v>86</v>
      </c>
      <c r="AV382" s="12" t="s">
        <v>86</v>
      </c>
      <c r="AW382" s="12" t="s">
        <v>37</v>
      </c>
      <c r="AX382" s="12" t="s">
        <v>76</v>
      </c>
      <c r="AY382" s="245" t="s">
        <v>195</v>
      </c>
    </row>
    <row r="383" s="12" customFormat="1">
      <c r="B383" s="235"/>
      <c r="C383" s="236"/>
      <c r="D383" s="229" t="s">
        <v>285</v>
      </c>
      <c r="E383" s="237" t="s">
        <v>19</v>
      </c>
      <c r="F383" s="238" t="s">
        <v>791</v>
      </c>
      <c r="G383" s="236"/>
      <c r="H383" s="239">
        <v>1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AT383" s="245" t="s">
        <v>285</v>
      </c>
      <c r="AU383" s="245" t="s">
        <v>86</v>
      </c>
      <c r="AV383" s="12" t="s">
        <v>86</v>
      </c>
      <c r="AW383" s="12" t="s">
        <v>37</v>
      </c>
      <c r="AX383" s="12" t="s">
        <v>76</v>
      </c>
      <c r="AY383" s="245" t="s">
        <v>195</v>
      </c>
    </row>
    <row r="384" s="13" customFormat="1">
      <c r="B384" s="246"/>
      <c r="C384" s="247"/>
      <c r="D384" s="229" t="s">
        <v>285</v>
      </c>
      <c r="E384" s="248" t="s">
        <v>19</v>
      </c>
      <c r="F384" s="249" t="s">
        <v>294</v>
      </c>
      <c r="G384" s="247"/>
      <c r="H384" s="250">
        <v>15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AT384" s="256" t="s">
        <v>285</v>
      </c>
      <c r="AU384" s="256" t="s">
        <v>86</v>
      </c>
      <c r="AV384" s="13" t="s">
        <v>213</v>
      </c>
      <c r="AW384" s="13" t="s">
        <v>37</v>
      </c>
      <c r="AX384" s="13" t="s">
        <v>84</v>
      </c>
      <c r="AY384" s="256" t="s">
        <v>195</v>
      </c>
    </row>
    <row r="385" s="1" customFormat="1" ht="16.5" customHeight="1">
      <c r="B385" s="39"/>
      <c r="C385" s="270" t="s">
        <v>796</v>
      </c>
      <c r="D385" s="270" t="s">
        <v>497</v>
      </c>
      <c r="E385" s="271" t="s">
        <v>797</v>
      </c>
      <c r="F385" s="272" t="s">
        <v>798</v>
      </c>
      <c r="G385" s="273" t="s">
        <v>223</v>
      </c>
      <c r="H385" s="274">
        <v>38</v>
      </c>
      <c r="I385" s="275"/>
      <c r="J385" s="276">
        <f>ROUND(I385*H385,2)</f>
        <v>0</v>
      </c>
      <c r="K385" s="272" t="s">
        <v>208</v>
      </c>
      <c r="L385" s="277"/>
      <c r="M385" s="278" t="s">
        <v>19</v>
      </c>
      <c r="N385" s="279" t="s">
        <v>47</v>
      </c>
      <c r="O385" s="80"/>
      <c r="P385" s="226">
        <f>O385*H385</f>
        <v>0</v>
      </c>
      <c r="Q385" s="226">
        <v>0.00040000000000000002</v>
      </c>
      <c r="R385" s="226">
        <f>Q385*H385</f>
        <v>0.0152</v>
      </c>
      <c r="S385" s="226">
        <v>0</v>
      </c>
      <c r="T385" s="227">
        <f>S385*H385</f>
        <v>0</v>
      </c>
      <c r="AR385" s="18" t="s">
        <v>229</v>
      </c>
      <c r="AT385" s="18" t="s">
        <v>497</v>
      </c>
      <c r="AU385" s="18" t="s">
        <v>86</v>
      </c>
      <c r="AY385" s="18" t="s">
        <v>195</v>
      </c>
      <c r="BE385" s="228">
        <f>IF(N385="základní",J385,0)</f>
        <v>0</v>
      </c>
      <c r="BF385" s="228">
        <f>IF(N385="snížená",J385,0)</f>
        <v>0</v>
      </c>
      <c r="BG385" s="228">
        <f>IF(N385="zákl. přenesená",J385,0)</f>
        <v>0</v>
      </c>
      <c r="BH385" s="228">
        <f>IF(N385="sníž. přenesená",J385,0)</f>
        <v>0</v>
      </c>
      <c r="BI385" s="228">
        <f>IF(N385="nulová",J385,0)</f>
        <v>0</v>
      </c>
      <c r="BJ385" s="18" t="s">
        <v>84</v>
      </c>
      <c r="BK385" s="228">
        <f>ROUND(I385*H385,2)</f>
        <v>0</v>
      </c>
      <c r="BL385" s="18" t="s">
        <v>213</v>
      </c>
      <c r="BM385" s="18" t="s">
        <v>799</v>
      </c>
    </row>
    <row r="386" s="1" customFormat="1">
      <c r="B386" s="39"/>
      <c r="C386" s="40"/>
      <c r="D386" s="229" t="s">
        <v>204</v>
      </c>
      <c r="E386" s="40"/>
      <c r="F386" s="230" t="s">
        <v>798</v>
      </c>
      <c r="G386" s="40"/>
      <c r="H386" s="40"/>
      <c r="I386" s="144"/>
      <c r="J386" s="40"/>
      <c r="K386" s="40"/>
      <c r="L386" s="44"/>
      <c r="M386" s="231"/>
      <c r="N386" s="80"/>
      <c r="O386" s="80"/>
      <c r="P386" s="80"/>
      <c r="Q386" s="80"/>
      <c r="R386" s="80"/>
      <c r="S386" s="80"/>
      <c r="T386" s="81"/>
      <c r="AT386" s="18" t="s">
        <v>204</v>
      </c>
      <c r="AU386" s="18" t="s">
        <v>86</v>
      </c>
    </row>
    <row r="387" s="12" customFormat="1">
      <c r="B387" s="235"/>
      <c r="C387" s="236"/>
      <c r="D387" s="229" t="s">
        <v>285</v>
      </c>
      <c r="E387" s="237" t="s">
        <v>19</v>
      </c>
      <c r="F387" s="238" t="s">
        <v>800</v>
      </c>
      <c r="G387" s="236"/>
      <c r="H387" s="239">
        <v>28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AT387" s="245" t="s">
        <v>285</v>
      </c>
      <c r="AU387" s="245" t="s">
        <v>86</v>
      </c>
      <c r="AV387" s="12" t="s">
        <v>86</v>
      </c>
      <c r="AW387" s="12" t="s">
        <v>37</v>
      </c>
      <c r="AX387" s="12" t="s">
        <v>76</v>
      </c>
      <c r="AY387" s="245" t="s">
        <v>195</v>
      </c>
    </row>
    <row r="388" s="12" customFormat="1">
      <c r="B388" s="235"/>
      <c r="C388" s="236"/>
      <c r="D388" s="229" t="s">
        <v>285</v>
      </c>
      <c r="E388" s="237" t="s">
        <v>19</v>
      </c>
      <c r="F388" s="238" t="s">
        <v>801</v>
      </c>
      <c r="G388" s="236"/>
      <c r="H388" s="239">
        <v>10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AT388" s="245" t="s">
        <v>285</v>
      </c>
      <c r="AU388" s="245" t="s">
        <v>86</v>
      </c>
      <c r="AV388" s="12" t="s">
        <v>86</v>
      </c>
      <c r="AW388" s="12" t="s">
        <v>37</v>
      </c>
      <c r="AX388" s="12" t="s">
        <v>76</v>
      </c>
      <c r="AY388" s="245" t="s">
        <v>195</v>
      </c>
    </row>
    <row r="389" s="13" customFormat="1">
      <c r="B389" s="246"/>
      <c r="C389" s="247"/>
      <c r="D389" s="229" t="s">
        <v>285</v>
      </c>
      <c r="E389" s="248" t="s">
        <v>19</v>
      </c>
      <c r="F389" s="249" t="s">
        <v>294</v>
      </c>
      <c r="G389" s="247"/>
      <c r="H389" s="250">
        <v>38</v>
      </c>
      <c r="I389" s="251"/>
      <c r="J389" s="247"/>
      <c r="K389" s="247"/>
      <c r="L389" s="252"/>
      <c r="M389" s="253"/>
      <c r="N389" s="254"/>
      <c r="O389" s="254"/>
      <c r="P389" s="254"/>
      <c r="Q389" s="254"/>
      <c r="R389" s="254"/>
      <c r="S389" s="254"/>
      <c r="T389" s="255"/>
      <c r="AT389" s="256" t="s">
        <v>285</v>
      </c>
      <c r="AU389" s="256" t="s">
        <v>86</v>
      </c>
      <c r="AV389" s="13" t="s">
        <v>213</v>
      </c>
      <c r="AW389" s="13" t="s">
        <v>37</v>
      </c>
      <c r="AX389" s="13" t="s">
        <v>84</v>
      </c>
      <c r="AY389" s="256" t="s">
        <v>195</v>
      </c>
    </row>
    <row r="390" s="1" customFormat="1" ht="16.5" customHeight="1">
      <c r="B390" s="39"/>
      <c r="C390" s="217" t="s">
        <v>802</v>
      </c>
      <c r="D390" s="217" t="s">
        <v>198</v>
      </c>
      <c r="E390" s="218" t="s">
        <v>803</v>
      </c>
      <c r="F390" s="219" t="s">
        <v>804</v>
      </c>
      <c r="G390" s="220" t="s">
        <v>312</v>
      </c>
      <c r="H390" s="221">
        <v>143</v>
      </c>
      <c r="I390" s="222"/>
      <c r="J390" s="223">
        <f>ROUND(I390*H390,2)</f>
        <v>0</v>
      </c>
      <c r="K390" s="219" t="s">
        <v>208</v>
      </c>
      <c r="L390" s="44"/>
      <c r="M390" s="224" t="s">
        <v>19</v>
      </c>
      <c r="N390" s="225" t="s">
        <v>47</v>
      </c>
      <c r="O390" s="80"/>
      <c r="P390" s="226">
        <f>O390*H390</f>
        <v>0</v>
      </c>
      <c r="Q390" s="226">
        <v>8.0000000000000007E-05</v>
      </c>
      <c r="R390" s="226">
        <f>Q390*H390</f>
        <v>0.011440000000000001</v>
      </c>
      <c r="S390" s="226">
        <v>0</v>
      </c>
      <c r="T390" s="227">
        <f>S390*H390</f>
        <v>0</v>
      </c>
      <c r="AR390" s="18" t="s">
        <v>213</v>
      </c>
      <c r="AT390" s="18" t="s">
        <v>198</v>
      </c>
      <c r="AU390" s="18" t="s">
        <v>86</v>
      </c>
      <c r="AY390" s="18" t="s">
        <v>195</v>
      </c>
      <c r="BE390" s="228">
        <f>IF(N390="základní",J390,0)</f>
        <v>0</v>
      </c>
      <c r="BF390" s="228">
        <f>IF(N390="snížená",J390,0)</f>
        <v>0</v>
      </c>
      <c r="BG390" s="228">
        <f>IF(N390="zákl. přenesená",J390,0)</f>
        <v>0</v>
      </c>
      <c r="BH390" s="228">
        <f>IF(N390="sníž. přenesená",J390,0)</f>
        <v>0</v>
      </c>
      <c r="BI390" s="228">
        <f>IF(N390="nulová",J390,0)</f>
        <v>0</v>
      </c>
      <c r="BJ390" s="18" t="s">
        <v>84</v>
      </c>
      <c r="BK390" s="228">
        <f>ROUND(I390*H390,2)</f>
        <v>0</v>
      </c>
      <c r="BL390" s="18" t="s">
        <v>213</v>
      </c>
      <c r="BM390" s="18" t="s">
        <v>805</v>
      </c>
    </row>
    <row r="391" s="1" customFormat="1">
      <c r="B391" s="39"/>
      <c r="C391" s="40"/>
      <c r="D391" s="229" t="s">
        <v>204</v>
      </c>
      <c r="E391" s="40"/>
      <c r="F391" s="230" t="s">
        <v>806</v>
      </c>
      <c r="G391" s="40"/>
      <c r="H391" s="40"/>
      <c r="I391" s="144"/>
      <c r="J391" s="40"/>
      <c r="K391" s="40"/>
      <c r="L391" s="44"/>
      <c r="M391" s="231"/>
      <c r="N391" s="80"/>
      <c r="O391" s="80"/>
      <c r="P391" s="80"/>
      <c r="Q391" s="80"/>
      <c r="R391" s="80"/>
      <c r="S391" s="80"/>
      <c r="T391" s="81"/>
      <c r="AT391" s="18" t="s">
        <v>204</v>
      </c>
      <c r="AU391" s="18" t="s">
        <v>86</v>
      </c>
    </row>
    <row r="392" s="12" customFormat="1">
      <c r="B392" s="235"/>
      <c r="C392" s="236"/>
      <c r="D392" s="229" t="s">
        <v>285</v>
      </c>
      <c r="E392" s="237" t="s">
        <v>19</v>
      </c>
      <c r="F392" s="238" t="s">
        <v>807</v>
      </c>
      <c r="G392" s="236"/>
      <c r="H392" s="239">
        <v>143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AT392" s="245" t="s">
        <v>285</v>
      </c>
      <c r="AU392" s="245" t="s">
        <v>86</v>
      </c>
      <c r="AV392" s="12" t="s">
        <v>86</v>
      </c>
      <c r="AW392" s="12" t="s">
        <v>37</v>
      </c>
      <c r="AX392" s="12" t="s">
        <v>84</v>
      </c>
      <c r="AY392" s="245" t="s">
        <v>195</v>
      </c>
    </row>
    <row r="393" s="1" customFormat="1" ht="16.5" customHeight="1">
      <c r="B393" s="39"/>
      <c r="C393" s="217" t="s">
        <v>808</v>
      </c>
      <c r="D393" s="217" t="s">
        <v>198</v>
      </c>
      <c r="E393" s="218" t="s">
        <v>809</v>
      </c>
      <c r="F393" s="219" t="s">
        <v>810</v>
      </c>
      <c r="G393" s="220" t="s">
        <v>312</v>
      </c>
      <c r="H393" s="221">
        <v>52</v>
      </c>
      <c r="I393" s="222"/>
      <c r="J393" s="223">
        <f>ROUND(I393*H393,2)</f>
        <v>0</v>
      </c>
      <c r="K393" s="219" t="s">
        <v>208</v>
      </c>
      <c r="L393" s="44"/>
      <c r="M393" s="224" t="s">
        <v>19</v>
      </c>
      <c r="N393" s="225" t="s">
        <v>47</v>
      </c>
      <c r="O393" s="80"/>
      <c r="P393" s="226">
        <f>O393*H393</f>
        <v>0</v>
      </c>
      <c r="Q393" s="226">
        <v>8.0000000000000007E-05</v>
      </c>
      <c r="R393" s="226">
        <f>Q393*H393</f>
        <v>0.0041600000000000005</v>
      </c>
      <c r="S393" s="226">
        <v>0</v>
      </c>
      <c r="T393" s="227">
        <f>S393*H393</f>
        <v>0</v>
      </c>
      <c r="AR393" s="18" t="s">
        <v>213</v>
      </c>
      <c r="AT393" s="18" t="s">
        <v>198</v>
      </c>
      <c r="AU393" s="18" t="s">
        <v>86</v>
      </c>
      <c r="AY393" s="18" t="s">
        <v>195</v>
      </c>
      <c r="BE393" s="228">
        <f>IF(N393="základní",J393,0)</f>
        <v>0</v>
      </c>
      <c r="BF393" s="228">
        <f>IF(N393="snížená",J393,0)</f>
        <v>0</v>
      </c>
      <c r="BG393" s="228">
        <f>IF(N393="zákl. přenesená",J393,0)</f>
        <v>0</v>
      </c>
      <c r="BH393" s="228">
        <f>IF(N393="sníž. přenesená",J393,0)</f>
        <v>0</v>
      </c>
      <c r="BI393" s="228">
        <f>IF(N393="nulová",J393,0)</f>
        <v>0</v>
      </c>
      <c r="BJ393" s="18" t="s">
        <v>84</v>
      </c>
      <c r="BK393" s="228">
        <f>ROUND(I393*H393,2)</f>
        <v>0</v>
      </c>
      <c r="BL393" s="18" t="s">
        <v>213</v>
      </c>
      <c r="BM393" s="18" t="s">
        <v>811</v>
      </c>
    </row>
    <row r="394" s="1" customFormat="1">
      <c r="B394" s="39"/>
      <c r="C394" s="40"/>
      <c r="D394" s="229" t="s">
        <v>204</v>
      </c>
      <c r="E394" s="40"/>
      <c r="F394" s="230" t="s">
        <v>812</v>
      </c>
      <c r="G394" s="40"/>
      <c r="H394" s="40"/>
      <c r="I394" s="144"/>
      <c r="J394" s="40"/>
      <c r="K394" s="40"/>
      <c r="L394" s="44"/>
      <c r="M394" s="231"/>
      <c r="N394" s="80"/>
      <c r="O394" s="80"/>
      <c r="P394" s="80"/>
      <c r="Q394" s="80"/>
      <c r="R394" s="80"/>
      <c r="S394" s="80"/>
      <c r="T394" s="81"/>
      <c r="AT394" s="18" t="s">
        <v>204</v>
      </c>
      <c r="AU394" s="18" t="s">
        <v>86</v>
      </c>
    </row>
    <row r="395" s="12" customFormat="1">
      <c r="B395" s="235"/>
      <c r="C395" s="236"/>
      <c r="D395" s="229" t="s">
        <v>285</v>
      </c>
      <c r="E395" s="237" t="s">
        <v>19</v>
      </c>
      <c r="F395" s="238" t="s">
        <v>813</v>
      </c>
      <c r="G395" s="236"/>
      <c r="H395" s="239">
        <v>52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AT395" s="245" t="s">
        <v>285</v>
      </c>
      <c r="AU395" s="245" t="s">
        <v>86</v>
      </c>
      <c r="AV395" s="12" t="s">
        <v>86</v>
      </c>
      <c r="AW395" s="12" t="s">
        <v>37</v>
      </c>
      <c r="AX395" s="12" t="s">
        <v>84</v>
      </c>
      <c r="AY395" s="245" t="s">
        <v>195</v>
      </c>
    </row>
    <row r="396" s="1" customFormat="1" ht="16.5" customHeight="1">
      <c r="B396" s="39"/>
      <c r="C396" s="217" t="s">
        <v>814</v>
      </c>
      <c r="D396" s="217" t="s">
        <v>198</v>
      </c>
      <c r="E396" s="218" t="s">
        <v>815</v>
      </c>
      <c r="F396" s="219" t="s">
        <v>816</v>
      </c>
      <c r="G396" s="220" t="s">
        <v>312</v>
      </c>
      <c r="H396" s="221">
        <v>237</v>
      </c>
      <c r="I396" s="222"/>
      <c r="J396" s="223">
        <f>ROUND(I396*H396,2)</f>
        <v>0</v>
      </c>
      <c r="K396" s="219" t="s">
        <v>208</v>
      </c>
      <c r="L396" s="44"/>
      <c r="M396" s="224" t="s">
        <v>19</v>
      </c>
      <c r="N396" s="225" t="s">
        <v>47</v>
      </c>
      <c r="O396" s="80"/>
      <c r="P396" s="226">
        <f>O396*H396</f>
        <v>0</v>
      </c>
      <c r="Q396" s="226">
        <v>3.0000000000000001E-05</v>
      </c>
      <c r="R396" s="226">
        <f>Q396*H396</f>
        <v>0.00711</v>
      </c>
      <c r="S396" s="226">
        <v>0</v>
      </c>
      <c r="T396" s="227">
        <f>S396*H396</f>
        <v>0</v>
      </c>
      <c r="AR396" s="18" t="s">
        <v>213</v>
      </c>
      <c r="AT396" s="18" t="s">
        <v>198</v>
      </c>
      <c r="AU396" s="18" t="s">
        <v>86</v>
      </c>
      <c r="AY396" s="18" t="s">
        <v>195</v>
      </c>
      <c r="BE396" s="228">
        <f>IF(N396="základní",J396,0)</f>
        <v>0</v>
      </c>
      <c r="BF396" s="228">
        <f>IF(N396="snížená",J396,0)</f>
        <v>0</v>
      </c>
      <c r="BG396" s="228">
        <f>IF(N396="zákl. přenesená",J396,0)</f>
        <v>0</v>
      </c>
      <c r="BH396" s="228">
        <f>IF(N396="sníž. přenesená",J396,0)</f>
        <v>0</v>
      </c>
      <c r="BI396" s="228">
        <f>IF(N396="nulová",J396,0)</f>
        <v>0</v>
      </c>
      <c r="BJ396" s="18" t="s">
        <v>84</v>
      </c>
      <c r="BK396" s="228">
        <f>ROUND(I396*H396,2)</f>
        <v>0</v>
      </c>
      <c r="BL396" s="18" t="s">
        <v>213</v>
      </c>
      <c r="BM396" s="18" t="s">
        <v>817</v>
      </c>
    </row>
    <row r="397" s="1" customFormat="1">
      <c r="B397" s="39"/>
      <c r="C397" s="40"/>
      <c r="D397" s="229" t="s">
        <v>204</v>
      </c>
      <c r="E397" s="40"/>
      <c r="F397" s="230" t="s">
        <v>818</v>
      </c>
      <c r="G397" s="40"/>
      <c r="H397" s="40"/>
      <c r="I397" s="144"/>
      <c r="J397" s="40"/>
      <c r="K397" s="40"/>
      <c r="L397" s="44"/>
      <c r="M397" s="231"/>
      <c r="N397" s="80"/>
      <c r="O397" s="80"/>
      <c r="P397" s="80"/>
      <c r="Q397" s="80"/>
      <c r="R397" s="80"/>
      <c r="S397" s="80"/>
      <c r="T397" s="81"/>
      <c r="AT397" s="18" t="s">
        <v>204</v>
      </c>
      <c r="AU397" s="18" t="s">
        <v>86</v>
      </c>
    </row>
    <row r="398" s="12" customFormat="1">
      <c r="B398" s="235"/>
      <c r="C398" s="236"/>
      <c r="D398" s="229" t="s">
        <v>285</v>
      </c>
      <c r="E398" s="237" t="s">
        <v>19</v>
      </c>
      <c r="F398" s="238" t="s">
        <v>819</v>
      </c>
      <c r="G398" s="236"/>
      <c r="H398" s="239">
        <v>237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AT398" s="245" t="s">
        <v>285</v>
      </c>
      <c r="AU398" s="245" t="s">
        <v>86</v>
      </c>
      <c r="AV398" s="12" t="s">
        <v>86</v>
      </c>
      <c r="AW398" s="12" t="s">
        <v>37</v>
      </c>
      <c r="AX398" s="12" t="s">
        <v>84</v>
      </c>
      <c r="AY398" s="245" t="s">
        <v>195</v>
      </c>
    </row>
    <row r="399" s="1" customFormat="1" ht="16.5" customHeight="1">
      <c r="B399" s="39"/>
      <c r="C399" s="217" t="s">
        <v>820</v>
      </c>
      <c r="D399" s="217" t="s">
        <v>198</v>
      </c>
      <c r="E399" s="218" t="s">
        <v>821</v>
      </c>
      <c r="F399" s="219" t="s">
        <v>822</v>
      </c>
      <c r="G399" s="220" t="s">
        <v>312</v>
      </c>
      <c r="H399" s="221">
        <v>25</v>
      </c>
      <c r="I399" s="222"/>
      <c r="J399" s="223">
        <f>ROUND(I399*H399,2)</f>
        <v>0</v>
      </c>
      <c r="K399" s="219" t="s">
        <v>208</v>
      </c>
      <c r="L399" s="44"/>
      <c r="M399" s="224" t="s">
        <v>19</v>
      </c>
      <c r="N399" s="225" t="s">
        <v>47</v>
      </c>
      <c r="O399" s="80"/>
      <c r="P399" s="226">
        <f>O399*H399</f>
        <v>0</v>
      </c>
      <c r="Q399" s="226">
        <v>0.00014999999999999999</v>
      </c>
      <c r="R399" s="226">
        <f>Q399*H399</f>
        <v>0.0037499999999999999</v>
      </c>
      <c r="S399" s="226">
        <v>0</v>
      </c>
      <c r="T399" s="227">
        <f>S399*H399</f>
        <v>0</v>
      </c>
      <c r="AR399" s="18" t="s">
        <v>213</v>
      </c>
      <c r="AT399" s="18" t="s">
        <v>198</v>
      </c>
      <c r="AU399" s="18" t="s">
        <v>86</v>
      </c>
      <c r="AY399" s="18" t="s">
        <v>195</v>
      </c>
      <c r="BE399" s="228">
        <f>IF(N399="základní",J399,0)</f>
        <v>0</v>
      </c>
      <c r="BF399" s="228">
        <f>IF(N399="snížená",J399,0)</f>
        <v>0</v>
      </c>
      <c r="BG399" s="228">
        <f>IF(N399="zákl. přenesená",J399,0)</f>
        <v>0</v>
      </c>
      <c r="BH399" s="228">
        <f>IF(N399="sníž. přenesená",J399,0)</f>
        <v>0</v>
      </c>
      <c r="BI399" s="228">
        <f>IF(N399="nulová",J399,0)</f>
        <v>0</v>
      </c>
      <c r="BJ399" s="18" t="s">
        <v>84</v>
      </c>
      <c r="BK399" s="228">
        <f>ROUND(I399*H399,2)</f>
        <v>0</v>
      </c>
      <c r="BL399" s="18" t="s">
        <v>213</v>
      </c>
      <c r="BM399" s="18" t="s">
        <v>823</v>
      </c>
    </row>
    <row r="400" s="1" customFormat="1">
      <c r="B400" s="39"/>
      <c r="C400" s="40"/>
      <c r="D400" s="229" t="s">
        <v>204</v>
      </c>
      <c r="E400" s="40"/>
      <c r="F400" s="230" t="s">
        <v>824</v>
      </c>
      <c r="G400" s="40"/>
      <c r="H400" s="40"/>
      <c r="I400" s="144"/>
      <c r="J400" s="40"/>
      <c r="K400" s="40"/>
      <c r="L400" s="44"/>
      <c r="M400" s="231"/>
      <c r="N400" s="80"/>
      <c r="O400" s="80"/>
      <c r="P400" s="80"/>
      <c r="Q400" s="80"/>
      <c r="R400" s="80"/>
      <c r="S400" s="80"/>
      <c r="T400" s="81"/>
      <c r="AT400" s="18" t="s">
        <v>204</v>
      </c>
      <c r="AU400" s="18" t="s">
        <v>86</v>
      </c>
    </row>
    <row r="401" s="12" customFormat="1">
      <c r="B401" s="235"/>
      <c r="C401" s="236"/>
      <c r="D401" s="229" t="s">
        <v>285</v>
      </c>
      <c r="E401" s="237" t="s">
        <v>19</v>
      </c>
      <c r="F401" s="238" t="s">
        <v>825</v>
      </c>
      <c r="G401" s="236"/>
      <c r="H401" s="239">
        <v>25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AT401" s="245" t="s">
        <v>285</v>
      </c>
      <c r="AU401" s="245" t="s">
        <v>86</v>
      </c>
      <c r="AV401" s="12" t="s">
        <v>86</v>
      </c>
      <c r="AW401" s="12" t="s">
        <v>37</v>
      </c>
      <c r="AX401" s="12" t="s">
        <v>84</v>
      </c>
      <c r="AY401" s="245" t="s">
        <v>195</v>
      </c>
    </row>
    <row r="402" s="1" customFormat="1" ht="16.5" customHeight="1">
      <c r="B402" s="39"/>
      <c r="C402" s="217" t="s">
        <v>826</v>
      </c>
      <c r="D402" s="217" t="s">
        <v>198</v>
      </c>
      <c r="E402" s="218" t="s">
        <v>827</v>
      </c>
      <c r="F402" s="219" t="s">
        <v>828</v>
      </c>
      <c r="G402" s="220" t="s">
        <v>312</v>
      </c>
      <c r="H402" s="221">
        <v>92</v>
      </c>
      <c r="I402" s="222"/>
      <c r="J402" s="223">
        <f>ROUND(I402*H402,2)</f>
        <v>0</v>
      </c>
      <c r="K402" s="219" t="s">
        <v>208</v>
      </c>
      <c r="L402" s="44"/>
      <c r="M402" s="224" t="s">
        <v>19</v>
      </c>
      <c r="N402" s="225" t="s">
        <v>47</v>
      </c>
      <c r="O402" s="80"/>
      <c r="P402" s="226">
        <f>O402*H402</f>
        <v>0</v>
      </c>
      <c r="Q402" s="226">
        <v>5.0000000000000002E-05</v>
      </c>
      <c r="R402" s="226">
        <f>Q402*H402</f>
        <v>0.0045999999999999999</v>
      </c>
      <c r="S402" s="226">
        <v>0</v>
      </c>
      <c r="T402" s="227">
        <f>S402*H402</f>
        <v>0</v>
      </c>
      <c r="AR402" s="18" t="s">
        <v>213</v>
      </c>
      <c r="AT402" s="18" t="s">
        <v>198</v>
      </c>
      <c r="AU402" s="18" t="s">
        <v>86</v>
      </c>
      <c r="AY402" s="18" t="s">
        <v>195</v>
      </c>
      <c r="BE402" s="228">
        <f>IF(N402="základní",J402,0)</f>
        <v>0</v>
      </c>
      <c r="BF402" s="228">
        <f>IF(N402="snížená",J402,0)</f>
        <v>0</v>
      </c>
      <c r="BG402" s="228">
        <f>IF(N402="zákl. přenesená",J402,0)</f>
        <v>0</v>
      </c>
      <c r="BH402" s="228">
        <f>IF(N402="sníž. přenesená",J402,0)</f>
        <v>0</v>
      </c>
      <c r="BI402" s="228">
        <f>IF(N402="nulová",J402,0)</f>
        <v>0</v>
      </c>
      <c r="BJ402" s="18" t="s">
        <v>84</v>
      </c>
      <c r="BK402" s="228">
        <f>ROUND(I402*H402,2)</f>
        <v>0</v>
      </c>
      <c r="BL402" s="18" t="s">
        <v>213</v>
      </c>
      <c r="BM402" s="18" t="s">
        <v>829</v>
      </c>
    </row>
    <row r="403" s="1" customFormat="1">
      <c r="B403" s="39"/>
      <c r="C403" s="40"/>
      <c r="D403" s="229" t="s">
        <v>204</v>
      </c>
      <c r="E403" s="40"/>
      <c r="F403" s="230" t="s">
        <v>830</v>
      </c>
      <c r="G403" s="40"/>
      <c r="H403" s="40"/>
      <c r="I403" s="144"/>
      <c r="J403" s="40"/>
      <c r="K403" s="40"/>
      <c r="L403" s="44"/>
      <c r="M403" s="231"/>
      <c r="N403" s="80"/>
      <c r="O403" s="80"/>
      <c r="P403" s="80"/>
      <c r="Q403" s="80"/>
      <c r="R403" s="80"/>
      <c r="S403" s="80"/>
      <c r="T403" s="81"/>
      <c r="AT403" s="18" t="s">
        <v>204</v>
      </c>
      <c r="AU403" s="18" t="s">
        <v>86</v>
      </c>
    </row>
    <row r="404" s="12" customFormat="1">
      <c r="B404" s="235"/>
      <c r="C404" s="236"/>
      <c r="D404" s="229" t="s">
        <v>285</v>
      </c>
      <c r="E404" s="237" t="s">
        <v>19</v>
      </c>
      <c r="F404" s="238" t="s">
        <v>831</v>
      </c>
      <c r="G404" s="236"/>
      <c r="H404" s="239">
        <v>53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AT404" s="245" t="s">
        <v>285</v>
      </c>
      <c r="AU404" s="245" t="s">
        <v>86</v>
      </c>
      <c r="AV404" s="12" t="s">
        <v>86</v>
      </c>
      <c r="AW404" s="12" t="s">
        <v>37</v>
      </c>
      <c r="AX404" s="12" t="s">
        <v>76</v>
      </c>
      <c r="AY404" s="245" t="s">
        <v>195</v>
      </c>
    </row>
    <row r="405" s="12" customFormat="1">
      <c r="B405" s="235"/>
      <c r="C405" s="236"/>
      <c r="D405" s="229" t="s">
        <v>285</v>
      </c>
      <c r="E405" s="237" t="s">
        <v>19</v>
      </c>
      <c r="F405" s="238" t="s">
        <v>832</v>
      </c>
      <c r="G405" s="236"/>
      <c r="H405" s="239">
        <v>39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AT405" s="245" t="s">
        <v>285</v>
      </c>
      <c r="AU405" s="245" t="s">
        <v>86</v>
      </c>
      <c r="AV405" s="12" t="s">
        <v>86</v>
      </c>
      <c r="AW405" s="12" t="s">
        <v>37</v>
      </c>
      <c r="AX405" s="12" t="s">
        <v>76</v>
      </c>
      <c r="AY405" s="245" t="s">
        <v>195</v>
      </c>
    </row>
    <row r="406" s="13" customFormat="1">
      <c r="B406" s="246"/>
      <c r="C406" s="247"/>
      <c r="D406" s="229" t="s">
        <v>285</v>
      </c>
      <c r="E406" s="248" t="s">
        <v>19</v>
      </c>
      <c r="F406" s="249" t="s">
        <v>294</v>
      </c>
      <c r="G406" s="247"/>
      <c r="H406" s="250">
        <v>92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AT406" s="256" t="s">
        <v>285</v>
      </c>
      <c r="AU406" s="256" t="s">
        <v>86</v>
      </c>
      <c r="AV406" s="13" t="s">
        <v>213</v>
      </c>
      <c r="AW406" s="13" t="s">
        <v>37</v>
      </c>
      <c r="AX406" s="13" t="s">
        <v>84</v>
      </c>
      <c r="AY406" s="256" t="s">
        <v>195</v>
      </c>
    </row>
    <row r="407" s="1" customFormat="1" ht="16.5" customHeight="1">
      <c r="B407" s="39"/>
      <c r="C407" s="217" t="s">
        <v>833</v>
      </c>
      <c r="D407" s="217" t="s">
        <v>198</v>
      </c>
      <c r="E407" s="218" t="s">
        <v>834</v>
      </c>
      <c r="F407" s="219" t="s">
        <v>835</v>
      </c>
      <c r="G407" s="220" t="s">
        <v>282</v>
      </c>
      <c r="H407" s="221">
        <v>93</v>
      </c>
      <c r="I407" s="222"/>
      <c r="J407" s="223">
        <f>ROUND(I407*H407,2)</f>
        <v>0</v>
      </c>
      <c r="K407" s="219" t="s">
        <v>208</v>
      </c>
      <c r="L407" s="44"/>
      <c r="M407" s="224" t="s">
        <v>19</v>
      </c>
      <c r="N407" s="225" t="s">
        <v>47</v>
      </c>
      <c r="O407" s="80"/>
      <c r="P407" s="226">
        <f>O407*H407</f>
        <v>0</v>
      </c>
      <c r="Q407" s="226">
        <v>0.00059999999999999995</v>
      </c>
      <c r="R407" s="226">
        <f>Q407*H407</f>
        <v>0.055799999999999995</v>
      </c>
      <c r="S407" s="226">
        <v>0</v>
      </c>
      <c r="T407" s="227">
        <f>S407*H407</f>
        <v>0</v>
      </c>
      <c r="AR407" s="18" t="s">
        <v>213</v>
      </c>
      <c r="AT407" s="18" t="s">
        <v>198</v>
      </c>
      <c r="AU407" s="18" t="s">
        <v>86</v>
      </c>
      <c r="AY407" s="18" t="s">
        <v>195</v>
      </c>
      <c r="BE407" s="228">
        <f>IF(N407="základní",J407,0)</f>
        <v>0</v>
      </c>
      <c r="BF407" s="228">
        <f>IF(N407="snížená",J407,0)</f>
        <v>0</v>
      </c>
      <c r="BG407" s="228">
        <f>IF(N407="zákl. přenesená",J407,0)</f>
        <v>0</v>
      </c>
      <c r="BH407" s="228">
        <f>IF(N407="sníž. přenesená",J407,0)</f>
        <v>0</v>
      </c>
      <c r="BI407" s="228">
        <f>IF(N407="nulová",J407,0)</f>
        <v>0</v>
      </c>
      <c r="BJ407" s="18" t="s">
        <v>84</v>
      </c>
      <c r="BK407" s="228">
        <f>ROUND(I407*H407,2)</f>
        <v>0</v>
      </c>
      <c r="BL407" s="18" t="s">
        <v>213</v>
      </c>
      <c r="BM407" s="18" t="s">
        <v>836</v>
      </c>
    </row>
    <row r="408" s="1" customFormat="1">
      <c r="B408" s="39"/>
      <c r="C408" s="40"/>
      <c r="D408" s="229" t="s">
        <v>204</v>
      </c>
      <c r="E408" s="40"/>
      <c r="F408" s="230" t="s">
        <v>837</v>
      </c>
      <c r="G408" s="40"/>
      <c r="H408" s="40"/>
      <c r="I408" s="144"/>
      <c r="J408" s="40"/>
      <c r="K408" s="40"/>
      <c r="L408" s="44"/>
      <c r="M408" s="231"/>
      <c r="N408" s="80"/>
      <c r="O408" s="80"/>
      <c r="P408" s="80"/>
      <c r="Q408" s="80"/>
      <c r="R408" s="80"/>
      <c r="S408" s="80"/>
      <c r="T408" s="81"/>
      <c r="AT408" s="18" t="s">
        <v>204</v>
      </c>
      <c r="AU408" s="18" t="s">
        <v>86</v>
      </c>
    </row>
    <row r="409" s="12" customFormat="1">
      <c r="B409" s="235"/>
      <c r="C409" s="236"/>
      <c r="D409" s="229" t="s">
        <v>285</v>
      </c>
      <c r="E409" s="237" t="s">
        <v>19</v>
      </c>
      <c r="F409" s="238" t="s">
        <v>838</v>
      </c>
      <c r="G409" s="236"/>
      <c r="H409" s="239">
        <v>93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AT409" s="245" t="s">
        <v>285</v>
      </c>
      <c r="AU409" s="245" t="s">
        <v>86</v>
      </c>
      <c r="AV409" s="12" t="s">
        <v>86</v>
      </c>
      <c r="AW409" s="12" t="s">
        <v>37</v>
      </c>
      <c r="AX409" s="12" t="s">
        <v>84</v>
      </c>
      <c r="AY409" s="245" t="s">
        <v>195</v>
      </c>
    </row>
    <row r="410" s="1" customFormat="1" ht="16.5" customHeight="1">
      <c r="B410" s="39"/>
      <c r="C410" s="217" t="s">
        <v>839</v>
      </c>
      <c r="D410" s="217" t="s">
        <v>198</v>
      </c>
      <c r="E410" s="218" t="s">
        <v>840</v>
      </c>
      <c r="F410" s="219" t="s">
        <v>841</v>
      </c>
      <c r="G410" s="220" t="s">
        <v>312</v>
      </c>
      <c r="H410" s="221">
        <v>143</v>
      </c>
      <c r="I410" s="222"/>
      <c r="J410" s="223">
        <f>ROUND(I410*H410,2)</f>
        <v>0</v>
      </c>
      <c r="K410" s="219" t="s">
        <v>208</v>
      </c>
      <c r="L410" s="44"/>
      <c r="M410" s="224" t="s">
        <v>19</v>
      </c>
      <c r="N410" s="225" t="s">
        <v>47</v>
      </c>
      <c r="O410" s="80"/>
      <c r="P410" s="226">
        <f>O410*H410</f>
        <v>0</v>
      </c>
      <c r="Q410" s="226">
        <v>0.00020000000000000001</v>
      </c>
      <c r="R410" s="226">
        <f>Q410*H410</f>
        <v>0.0286</v>
      </c>
      <c r="S410" s="226">
        <v>0</v>
      </c>
      <c r="T410" s="227">
        <f>S410*H410</f>
        <v>0</v>
      </c>
      <c r="AR410" s="18" t="s">
        <v>213</v>
      </c>
      <c r="AT410" s="18" t="s">
        <v>198</v>
      </c>
      <c r="AU410" s="18" t="s">
        <v>86</v>
      </c>
      <c r="AY410" s="18" t="s">
        <v>195</v>
      </c>
      <c r="BE410" s="228">
        <f>IF(N410="základní",J410,0)</f>
        <v>0</v>
      </c>
      <c r="BF410" s="228">
        <f>IF(N410="snížená",J410,0)</f>
        <v>0</v>
      </c>
      <c r="BG410" s="228">
        <f>IF(N410="zákl. přenesená",J410,0)</f>
        <v>0</v>
      </c>
      <c r="BH410" s="228">
        <f>IF(N410="sníž. přenesená",J410,0)</f>
        <v>0</v>
      </c>
      <c r="BI410" s="228">
        <f>IF(N410="nulová",J410,0)</f>
        <v>0</v>
      </c>
      <c r="BJ410" s="18" t="s">
        <v>84</v>
      </c>
      <c r="BK410" s="228">
        <f>ROUND(I410*H410,2)</f>
        <v>0</v>
      </c>
      <c r="BL410" s="18" t="s">
        <v>213</v>
      </c>
      <c r="BM410" s="18" t="s">
        <v>842</v>
      </c>
    </row>
    <row r="411" s="1" customFormat="1">
      <c r="B411" s="39"/>
      <c r="C411" s="40"/>
      <c r="D411" s="229" t="s">
        <v>204</v>
      </c>
      <c r="E411" s="40"/>
      <c r="F411" s="230" t="s">
        <v>843</v>
      </c>
      <c r="G411" s="40"/>
      <c r="H411" s="40"/>
      <c r="I411" s="144"/>
      <c r="J411" s="40"/>
      <c r="K411" s="40"/>
      <c r="L411" s="44"/>
      <c r="M411" s="231"/>
      <c r="N411" s="80"/>
      <c r="O411" s="80"/>
      <c r="P411" s="80"/>
      <c r="Q411" s="80"/>
      <c r="R411" s="80"/>
      <c r="S411" s="80"/>
      <c r="T411" s="81"/>
      <c r="AT411" s="18" t="s">
        <v>204</v>
      </c>
      <c r="AU411" s="18" t="s">
        <v>86</v>
      </c>
    </row>
    <row r="412" s="12" customFormat="1">
      <c r="B412" s="235"/>
      <c r="C412" s="236"/>
      <c r="D412" s="229" t="s">
        <v>285</v>
      </c>
      <c r="E412" s="237" t="s">
        <v>19</v>
      </c>
      <c r="F412" s="238" t="s">
        <v>807</v>
      </c>
      <c r="G412" s="236"/>
      <c r="H412" s="239">
        <v>143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AT412" s="245" t="s">
        <v>285</v>
      </c>
      <c r="AU412" s="245" t="s">
        <v>86</v>
      </c>
      <c r="AV412" s="12" t="s">
        <v>86</v>
      </c>
      <c r="AW412" s="12" t="s">
        <v>37</v>
      </c>
      <c r="AX412" s="12" t="s">
        <v>84</v>
      </c>
      <c r="AY412" s="245" t="s">
        <v>195</v>
      </c>
    </row>
    <row r="413" s="1" customFormat="1" ht="16.5" customHeight="1">
      <c r="B413" s="39"/>
      <c r="C413" s="217" t="s">
        <v>844</v>
      </c>
      <c r="D413" s="217" t="s">
        <v>198</v>
      </c>
      <c r="E413" s="218" t="s">
        <v>845</v>
      </c>
      <c r="F413" s="219" t="s">
        <v>846</v>
      </c>
      <c r="G413" s="220" t="s">
        <v>312</v>
      </c>
      <c r="H413" s="221">
        <v>52</v>
      </c>
      <c r="I413" s="222"/>
      <c r="J413" s="223">
        <f>ROUND(I413*H413,2)</f>
        <v>0</v>
      </c>
      <c r="K413" s="219" t="s">
        <v>208</v>
      </c>
      <c r="L413" s="44"/>
      <c r="M413" s="224" t="s">
        <v>19</v>
      </c>
      <c r="N413" s="225" t="s">
        <v>47</v>
      </c>
      <c r="O413" s="80"/>
      <c r="P413" s="226">
        <f>O413*H413</f>
        <v>0</v>
      </c>
      <c r="Q413" s="226">
        <v>0.00020000000000000001</v>
      </c>
      <c r="R413" s="226">
        <f>Q413*H413</f>
        <v>0.010400000000000001</v>
      </c>
      <c r="S413" s="226">
        <v>0</v>
      </c>
      <c r="T413" s="227">
        <f>S413*H413</f>
        <v>0</v>
      </c>
      <c r="AR413" s="18" t="s">
        <v>213</v>
      </c>
      <c r="AT413" s="18" t="s">
        <v>198</v>
      </c>
      <c r="AU413" s="18" t="s">
        <v>86</v>
      </c>
      <c r="AY413" s="18" t="s">
        <v>195</v>
      </c>
      <c r="BE413" s="228">
        <f>IF(N413="základní",J413,0)</f>
        <v>0</v>
      </c>
      <c r="BF413" s="228">
        <f>IF(N413="snížená",J413,0)</f>
        <v>0</v>
      </c>
      <c r="BG413" s="228">
        <f>IF(N413="zákl. přenesená",J413,0)</f>
        <v>0</v>
      </c>
      <c r="BH413" s="228">
        <f>IF(N413="sníž. přenesená",J413,0)</f>
        <v>0</v>
      </c>
      <c r="BI413" s="228">
        <f>IF(N413="nulová",J413,0)</f>
        <v>0</v>
      </c>
      <c r="BJ413" s="18" t="s">
        <v>84</v>
      </c>
      <c r="BK413" s="228">
        <f>ROUND(I413*H413,2)</f>
        <v>0</v>
      </c>
      <c r="BL413" s="18" t="s">
        <v>213</v>
      </c>
      <c r="BM413" s="18" t="s">
        <v>847</v>
      </c>
    </row>
    <row r="414" s="1" customFormat="1">
      <c r="B414" s="39"/>
      <c r="C414" s="40"/>
      <c r="D414" s="229" t="s">
        <v>204</v>
      </c>
      <c r="E414" s="40"/>
      <c r="F414" s="230" t="s">
        <v>848</v>
      </c>
      <c r="G414" s="40"/>
      <c r="H414" s="40"/>
      <c r="I414" s="144"/>
      <c r="J414" s="40"/>
      <c r="K414" s="40"/>
      <c r="L414" s="44"/>
      <c r="M414" s="231"/>
      <c r="N414" s="80"/>
      <c r="O414" s="80"/>
      <c r="P414" s="80"/>
      <c r="Q414" s="80"/>
      <c r="R414" s="80"/>
      <c r="S414" s="80"/>
      <c r="T414" s="81"/>
      <c r="AT414" s="18" t="s">
        <v>204</v>
      </c>
      <c r="AU414" s="18" t="s">
        <v>86</v>
      </c>
    </row>
    <row r="415" s="12" customFormat="1">
      <c r="B415" s="235"/>
      <c r="C415" s="236"/>
      <c r="D415" s="229" t="s">
        <v>285</v>
      </c>
      <c r="E415" s="237" t="s">
        <v>19</v>
      </c>
      <c r="F415" s="238" t="s">
        <v>813</v>
      </c>
      <c r="G415" s="236"/>
      <c r="H415" s="239">
        <v>52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AT415" s="245" t="s">
        <v>285</v>
      </c>
      <c r="AU415" s="245" t="s">
        <v>86</v>
      </c>
      <c r="AV415" s="12" t="s">
        <v>86</v>
      </c>
      <c r="AW415" s="12" t="s">
        <v>37</v>
      </c>
      <c r="AX415" s="12" t="s">
        <v>84</v>
      </c>
      <c r="AY415" s="245" t="s">
        <v>195</v>
      </c>
    </row>
    <row r="416" s="1" customFormat="1" ht="16.5" customHeight="1">
      <c r="B416" s="39"/>
      <c r="C416" s="217" t="s">
        <v>849</v>
      </c>
      <c r="D416" s="217" t="s">
        <v>198</v>
      </c>
      <c r="E416" s="218" t="s">
        <v>850</v>
      </c>
      <c r="F416" s="219" t="s">
        <v>851</v>
      </c>
      <c r="G416" s="220" t="s">
        <v>312</v>
      </c>
      <c r="H416" s="221">
        <v>237</v>
      </c>
      <c r="I416" s="222"/>
      <c r="J416" s="223">
        <f>ROUND(I416*H416,2)</f>
        <v>0</v>
      </c>
      <c r="K416" s="219" t="s">
        <v>208</v>
      </c>
      <c r="L416" s="44"/>
      <c r="M416" s="224" t="s">
        <v>19</v>
      </c>
      <c r="N416" s="225" t="s">
        <v>47</v>
      </c>
      <c r="O416" s="80"/>
      <c r="P416" s="226">
        <f>O416*H416</f>
        <v>0</v>
      </c>
      <c r="Q416" s="226">
        <v>6.9999999999999994E-05</v>
      </c>
      <c r="R416" s="226">
        <f>Q416*H416</f>
        <v>0.016589999999999997</v>
      </c>
      <c r="S416" s="226">
        <v>0</v>
      </c>
      <c r="T416" s="227">
        <f>S416*H416</f>
        <v>0</v>
      </c>
      <c r="AR416" s="18" t="s">
        <v>213</v>
      </c>
      <c r="AT416" s="18" t="s">
        <v>198</v>
      </c>
      <c r="AU416" s="18" t="s">
        <v>86</v>
      </c>
      <c r="AY416" s="18" t="s">
        <v>195</v>
      </c>
      <c r="BE416" s="228">
        <f>IF(N416="základní",J416,0)</f>
        <v>0</v>
      </c>
      <c r="BF416" s="228">
        <f>IF(N416="snížená",J416,0)</f>
        <v>0</v>
      </c>
      <c r="BG416" s="228">
        <f>IF(N416="zákl. přenesená",J416,0)</f>
        <v>0</v>
      </c>
      <c r="BH416" s="228">
        <f>IF(N416="sníž. přenesená",J416,0)</f>
        <v>0</v>
      </c>
      <c r="BI416" s="228">
        <f>IF(N416="nulová",J416,0)</f>
        <v>0</v>
      </c>
      <c r="BJ416" s="18" t="s">
        <v>84</v>
      </c>
      <c r="BK416" s="228">
        <f>ROUND(I416*H416,2)</f>
        <v>0</v>
      </c>
      <c r="BL416" s="18" t="s">
        <v>213</v>
      </c>
      <c r="BM416" s="18" t="s">
        <v>852</v>
      </c>
    </row>
    <row r="417" s="1" customFormat="1">
      <c r="B417" s="39"/>
      <c r="C417" s="40"/>
      <c r="D417" s="229" t="s">
        <v>204</v>
      </c>
      <c r="E417" s="40"/>
      <c r="F417" s="230" t="s">
        <v>853</v>
      </c>
      <c r="G417" s="40"/>
      <c r="H417" s="40"/>
      <c r="I417" s="144"/>
      <c r="J417" s="40"/>
      <c r="K417" s="40"/>
      <c r="L417" s="44"/>
      <c r="M417" s="231"/>
      <c r="N417" s="80"/>
      <c r="O417" s="80"/>
      <c r="P417" s="80"/>
      <c r="Q417" s="80"/>
      <c r="R417" s="80"/>
      <c r="S417" s="80"/>
      <c r="T417" s="81"/>
      <c r="AT417" s="18" t="s">
        <v>204</v>
      </c>
      <c r="AU417" s="18" t="s">
        <v>86</v>
      </c>
    </row>
    <row r="418" s="12" customFormat="1">
      <c r="B418" s="235"/>
      <c r="C418" s="236"/>
      <c r="D418" s="229" t="s">
        <v>285</v>
      </c>
      <c r="E418" s="237" t="s">
        <v>19</v>
      </c>
      <c r="F418" s="238" t="s">
        <v>819</v>
      </c>
      <c r="G418" s="236"/>
      <c r="H418" s="239">
        <v>237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AT418" s="245" t="s">
        <v>285</v>
      </c>
      <c r="AU418" s="245" t="s">
        <v>86</v>
      </c>
      <c r="AV418" s="12" t="s">
        <v>86</v>
      </c>
      <c r="AW418" s="12" t="s">
        <v>37</v>
      </c>
      <c r="AX418" s="12" t="s">
        <v>84</v>
      </c>
      <c r="AY418" s="245" t="s">
        <v>195</v>
      </c>
    </row>
    <row r="419" s="1" customFormat="1" ht="16.5" customHeight="1">
      <c r="B419" s="39"/>
      <c r="C419" s="217" t="s">
        <v>854</v>
      </c>
      <c r="D419" s="217" t="s">
        <v>198</v>
      </c>
      <c r="E419" s="218" t="s">
        <v>855</v>
      </c>
      <c r="F419" s="219" t="s">
        <v>856</v>
      </c>
      <c r="G419" s="220" t="s">
        <v>312</v>
      </c>
      <c r="H419" s="221">
        <v>25</v>
      </c>
      <c r="I419" s="222"/>
      <c r="J419" s="223">
        <f>ROUND(I419*H419,2)</f>
        <v>0</v>
      </c>
      <c r="K419" s="219" t="s">
        <v>208</v>
      </c>
      <c r="L419" s="44"/>
      <c r="M419" s="224" t="s">
        <v>19</v>
      </c>
      <c r="N419" s="225" t="s">
        <v>47</v>
      </c>
      <c r="O419" s="80"/>
      <c r="P419" s="226">
        <f>O419*H419</f>
        <v>0</v>
      </c>
      <c r="Q419" s="226">
        <v>0.00040000000000000002</v>
      </c>
      <c r="R419" s="226">
        <f>Q419*H419</f>
        <v>0.01</v>
      </c>
      <c r="S419" s="226">
        <v>0</v>
      </c>
      <c r="T419" s="227">
        <f>S419*H419</f>
        <v>0</v>
      </c>
      <c r="AR419" s="18" t="s">
        <v>213</v>
      </c>
      <c r="AT419" s="18" t="s">
        <v>198</v>
      </c>
      <c r="AU419" s="18" t="s">
        <v>86</v>
      </c>
      <c r="AY419" s="18" t="s">
        <v>195</v>
      </c>
      <c r="BE419" s="228">
        <f>IF(N419="základní",J419,0)</f>
        <v>0</v>
      </c>
      <c r="BF419" s="228">
        <f>IF(N419="snížená",J419,0)</f>
        <v>0</v>
      </c>
      <c r="BG419" s="228">
        <f>IF(N419="zákl. přenesená",J419,0)</f>
        <v>0</v>
      </c>
      <c r="BH419" s="228">
        <f>IF(N419="sníž. přenesená",J419,0)</f>
        <v>0</v>
      </c>
      <c r="BI419" s="228">
        <f>IF(N419="nulová",J419,0)</f>
        <v>0</v>
      </c>
      <c r="BJ419" s="18" t="s">
        <v>84</v>
      </c>
      <c r="BK419" s="228">
        <f>ROUND(I419*H419,2)</f>
        <v>0</v>
      </c>
      <c r="BL419" s="18" t="s">
        <v>213</v>
      </c>
      <c r="BM419" s="18" t="s">
        <v>857</v>
      </c>
    </row>
    <row r="420" s="1" customFormat="1">
      <c r="B420" s="39"/>
      <c r="C420" s="40"/>
      <c r="D420" s="229" t="s">
        <v>204</v>
      </c>
      <c r="E420" s="40"/>
      <c r="F420" s="230" t="s">
        <v>858</v>
      </c>
      <c r="G420" s="40"/>
      <c r="H420" s="40"/>
      <c r="I420" s="144"/>
      <c r="J420" s="40"/>
      <c r="K420" s="40"/>
      <c r="L420" s="44"/>
      <c r="M420" s="231"/>
      <c r="N420" s="80"/>
      <c r="O420" s="80"/>
      <c r="P420" s="80"/>
      <c r="Q420" s="80"/>
      <c r="R420" s="80"/>
      <c r="S420" s="80"/>
      <c r="T420" s="81"/>
      <c r="AT420" s="18" t="s">
        <v>204</v>
      </c>
      <c r="AU420" s="18" t="s">
        <v>86</v>
      </c>
    </row>
    <row r="421" s="12" customFormat="1">
      <c r="B421" s="235"/>
      <c r="C421" s="236"/>
      <c r="D421" s="229" t="s">
        <v>285</v>
      </c>
      <c r="E421" s="237" t="s">
        <v>19</v>
      </c>
      <c r="F421" s="238" t="s">
        <v>825</v>
      </c>
      <c r="G421" s="236"/>
      <c r="H421" s="239">
        <v>25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AT421" s="245" t="s">
        <v>285</v>
      </c>
      <c r="AU421" s="245" t="s">
        <v>86</v>
      </c>
      <c r="AV421" s="12" t="s">
        <v>86</v>
      </c>
      <c r="AW421" s="12" t="s">
        <v>37</v>
      </c>
      <c r="AX421" s="12" t="s">
        <v>84</v>
      </c>
      <c r="AY421" s="245" t="s">
        <v>195</v>
      </c>
    </row>
    <row r="422" s="1" customFormat="1" ht="16.5" customHeight="1">
      <c r="B422" s="39"/>
      <c r="C422" s="217" t="s">
        <v>859</v>
      </c>
      <c r="D422" s="217" t="s">
        <v>198</v>
      </c>
      <c r="E422" s="218" t="s">
        <v>860</v>
      </c>
      <c r="F422" s="219" t="s">
        <v>861</v>
      </c>
      <c r="G422" s="220" t="s">
        <v>312</v>
      </c>
      <c r="H422" s="221">
        <v>92</v>
      </c>
      <c r="I422" s="222"/>
      <c r="J422" s="223">
        <f>ROUND(I422*H422,2)</f>
        <v>0</v>
      </c>
      <c r="K422" s="219" t="s">
        <v>208</v>
      </c>
      <c r="L422" s="44"/>
      <c r="M422" s="224" t="s">
        <v>19</v>
      </c>
      <c r="N422" s="225" t="s">
        <v>47</v>
      </c>
      <c r="O422" s="80"/>
      <c r="P422" s="226">
        <f>O422*H422</f>
        <v>0</v>
      </c>
      <c r="Q422" s="226">
        <v>0.00012999999999999999</v>
      </c>
      <c r="R422" s="226">
        <f>Q422*H422</f>
        <v>0.011959999999999998</v>
      </c>
      <c r="S422" s="226">
        <v>0</v>
      </c>
      <c r="T422" s="227">
        <f>S422*H422</f>
        <v>0</v>
      </c>
      <c r="AR422" s="18" t="s">
        <v>213</v>
      </c>
      <c r="AT422" s="18" t="s">
        <v>198</v>
      </c>
      <c r="AU422" s="18" t="s">
        <v>86</v>
      </c>
      <c r="AY422" s="18" t="s">
        <v>195</v>
      </c>
      <c r="BE422" s="228">
        <f>IF(N422="základní",J422,0)</f>
        <v>0</v>
      </c>
      <c r="BF422" s="228">
        <f>IF(N422="snížená",J422,0)</f>
        <v>0</v>
      </c>
      <c r="BG422" s="228">
        <f>IF(N422="zákl. přenesená",J422,0)</f>
        <v>0</v>
      </c>
      <c r="BH422" s="228">
        <f>IF(N422="sníž. přenesená",J422,0)</f>
        <v>0</v>
      </c>
      <c r="BI422" s="228">
        <f>IF(N422="nulová",J422,0)</f>
        <v>0</v>
      </c>
      <c r="BJ422" s="18" t="s">
        <v>84</v>
      </c>
      <c r="BK422" s="228">
        <f>ROUND(I422*H422,2)</f>
        <v>0</v>
      </c>
      <c r="BL422" s="18" t="s">
        <v>213</v>
      </c>
      <c r="BM422" s="18" t="s">
        <v>862</v>
      </c>
    </row>
    <row r="423" s="1" customFormat="1">
      <c r="B423" s="39"/>
      <c r="C423" s="40"/>
      <c r="D423" s="229" t="s">
        <v>204</v>
      </c>
      <c r="E423" s="40"/>
      <c r="F423" s="230" t="s">
        <v>863</v>
      </c>
      <c r="G423" s="40"/>
      <c r="H423" s="40"/>
      <c r="I423" s="144"/>
      <c r="J423" s="40"/>
      <c r="K423" s="40"/>
      <c r="L423" s="44"/>
      <c r="M423" s="231"/>
      <c r="N423" s="80"/>
      <c r="O423" s="80"/>
      <c r="P423" s="80"/>
      <c r="Q423" s="80"/>
      <c r="R423" s="80"/>
      <c r="S423" s="80"/>
      <c r="T423" s="81"/>
      <c r="AT423" s="18" t="s">
        <v>204</v>
      </c>
      <c r="AU423" s="18" t="s">
        <v>86</v>
      </c>
    </row>
    <row r="424" s="12" customFormat="1">
      <c r="B424" s="235"/>
      <c r="C424" s="236"/>
      <c r="D424" s="229" t="s">
        <v>285</v>
      </c>
      <c r="E424" s="237" t="s">
        <v>19</v>
      </c>
      <c r="F424" s="238" t="s">
        <v>831</v>
      </c>
      <c r="G424" s="236"/>
      <c r="H424" s="239">
        <v>53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AT424" s="245" t="s">
        <v>285</v>
      </c>
      <c r="AU424" s="245" t="s">
        <v>86</v>
      </c>
      <c r="AV424" s="12" t="s">
        <v>86</v>
      </c>
      <c r="AW424" s="12" t="s">
        <v>37</v>
      </c>
      <c r="AX424" s="12" t="s">
        <v>76</v>
      </c>
      <c r="AY424" s="245" t="s">
        <v>195</v>
      </c>
    </row>
    <row r="425" s="12" customFormat="1">
      <c r="B425" s="235"/>
      <c r="C425" s="236"/>
      <c r="D425" s="229" t="s">
        <v>285</v>
      </c>
      <c r="E425" s="237" t="s">
        <v>19</v>
      </c>
      <c r="F425" s="238" t="s">
        <v>832</v>
      </c>
      <c r="G425" s="236"/>
      <c r="H425" s="239">
        <v>39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AT425" s="245" t="s">
        <v>285</v>
      </c>
      <c r="AU425" s="245" t="s">
        <v>86</v>
      </c>
      <c r="AV425" s="12" t="s">
        <v>86</v>
      </c>
      <c r="AW425" s="12" t="s">
        <v>37</v>
      </c>
      <c r="AX425" s="12" t="s">
        <v>76</v>
      </c>
      <c r="AY425" s="245" t="s">
        <v>195</v>
      </c>
    </row>
    <row r="426" s="13" customFormat="1">
      <c r="B426" s="246"/>
      <c r="C426" s="247"/>
      <c r="D426" s="229" t="s">
        <v>285</v>
      </c>
      <c r="E426" s="248" t="s">
        <v>19</v>
      </c>
      <c r="F426" s="249" t="s">
        <v>294</v>
      </c>
      <c r="G426" s="247"/>
      <c r="H426" s="250">
        <v>92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AT426" s="256" t="s">
        <v>285</v>
      </c>
      <c r="AU426" s="256" t="s">
        <v>86</v>
      </c>
      <c r="AV426" s="13" t="s">
        <v>213</v>
      </c>
      <c r="AW426" s="13" t="s">
        <v>37</v>
      </c>
      <c r="AX426" s="13" t="s">
        <v>84</v>
      </c>
      <c r="AY426" s="256" t="s">
        <v>195</v>
      </c>
    </row>
    <row r="427" s="1" customFormat="1" ht="16.5" customHeight="1">
      <c r="B427" s="39"/>
      <c r="C427" s="217" t="s">
        <v>864</v>
      </c>
      <c r="D427" s="217" t="s">
        <v>198</v>
      </c>
      <c r="E427" s="218" t="s">
        <v>865</v>
      </c>
      <c r="F427" s="219" t="s">
        <v>866</v>
      </c>
      <c r="G427" s="220" t="s">
        <v>282</v>
      </c>
      <c r="H427" s="221">
        <v>93</v>
      </c>
      <c r="I427" s="222"/>
      <c r="J427" s="223">
        <f>ROUND(I427*H427,2)</f>
        <v>0</v>
      </c>
      <c r="K427" s="219" t="s">
        <v>208</v>
      </c>
      <c r="L427" s="44"/>
      <c r="M427" s="224" t="s">
        <v>19</v>
      </c>
      <c r="N427" s="225" t="s">
        <v>47</v>
      </c>
      <c r="O427" s="80"/>
      <c r="P427" s="226">
        <f>O427*H427</f>
        <v>0</v>
      </c>
      <c r="Q427" s="226">
        <v>0.0016000000000000001</v>
      </c>
      <c r="R427" s="226">
        <f>Q427*H427</f>
        <v>0.14880000000000002</v>
      </c>
      <c r="S427" s="226">
        <v>0</v>
      </c>
      <c r="T427" s="227">
        <f>S427*H427</f>
        <v>0</v>
      </c>
      <c r="AR427" s="18" t="s">
        <v>213</v>
      </c>
      <c r="AT427" s="18" t="s">
        <v>198</v>
      </c>
      <c r="AU427" s="18" t="s">
        <v>86</v>
      </c>
      <c r="AY427" s="18" t="s">
        <v>195</v>
      </c>
      <c r="BE427" s="228">
        <f>IF(N427="základní",J427,0)</f>
        <v>0</v>
      </c>
      <c r="BF427" s="228">
        <f>IF(N427="snížená",J427,0)</f>
        <v>0</v>
      </c>
      <c r="BG427" s="228">
        <f>IF(N427="zákl. přenesená",J427,0)</f>
        <v>0</v>
      </c>
      <c r="BH427" s="228">
        <f>IF(N427="sníž. přenesená",J427,0)</f>
        <v>0</v>
      </c>
      <c r="BI427" s="228">
        <f>IF(N427="nulová",J427,0)</f>
        <v>0</v>
      </c>
      <c r="BJ427" s="18" t="s">
        <v>84</v>
      </c>
      <c r="BK427" s="228">
        <f>ROUND(I427*H427,2)</f>
        <v>0</v>
      </c>
      <c r="BL427" s="18" t="s">
        <v>213</v>
      </c>
      <c r="BM427" s="18" t="s">
        <v>867</v>
      </c>
    </row>
    <row r="428" s="1" customFormat="1">
      <c r="B428" s="39"/>
      <c r="C428" s="40"/>
      <c r="D428" s="229" t="s">
        <v>204</v>
      </c>
      <c r="E428" s="40"/>
      <c r="F428" s="230" t="s">
        <v>868</v>
      </c>
      <c r="G428" s="40"/>
      <c r="H428" s="40"/>
      <c r="I428" s="144"/>
      <c r="J428" s="40"/>
      <c r="K428" s="40"/>
      <c r="L428" s="44"/>
      <c r="M428" s="231"/>
      <c r="N428" s="80"/>
      <c r="O428" s="80"/>
      <c r="P428" s="80"/>
      <c r="Q428" s="80"/>
      <c r="R428" s="80"/>
      <c r="S428" s="80"/>
      <c r="T428" s="81"/>
      <c r="AT428" s="18" t="s">
        <v>204</v>
      </c>
      <c r="AU428" s="18" t="s">
        <v>86</v>
      </c>
    </row>
    <row r="429" s="12" customFormat="1">
      <c r="B429" s="235"/>
      <c r="C429" s="236"/>
      <c r="D429" s="229" t="s">
        <v>285</v>
      </c>
      <c r="E429" s="237" t="s">
        <v>19</v>
      </c>
      <c r="F429" s="238" t="s">
        <v>838</v>
      </c>
      <c r="G429" s="236"/>
      <c r="H429" s="239">
        <v>93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AT429" s="245" t="s">
        <v>285</v>
      </c>
      <c r="AU429" s="245" t="s">
        <v>86</v>
      </c>
      <c r="AV429" s="12" t="s">
        <v>86</v>
      </c>
      <c r="AW429" s="12" t="s">
        <v>37</v>
      </c>
      <c r="AX429" s="12" t="s">
        <v>84</v>
      </c>
      <c r="AY429" s="245" t="s">
        <v>195</v>
      </c>
    </row>
    <row r="430" s="1" customFormat="1" ht="16.5" customHeight="1">
      <c r="B430" s="39"/>
      <c r="C430" s="217" t="s">
        <v>869</v>
      </c>
      <c r="D430" s="217" t="s">
        <v>198</v>
      </c>
      <c r="E430" s="218" t="s">
        <v>870</v>
      </c>
      <c r="F430" s="219" t="s">
        <v>871</v>
      </c>
      <c r="G430" s="220" t="s">
        <v>312</v>
      </c>
      <c r="H430" s="221">
        <v>23</v>
      </c>
      <c r="I430" s="222"/>
      <c r="J430" s="223">
        <f>ROUND(I430*H430,2)</f>
        <v>0</v>
      </c>
      <c r="K430" s="219" t="s">
        <v>208</v>
      </c>
      <c r="L430" s="44"/>
      <c r="M430" s="224" t="s">
        <v>19</v>
      </c>
      <c r="N430" s="225" t="s">
        <v>47</v>
      </c>
      <c r="O430" s="80"/>
      <c r="P430" s="226">
        <f>O430*H430</f>
        <v>0</v>
      </c>
      <c r="Q430" s="226">
        <v>0.00013999999999999999</v>
      </c>
      <c r="R430" s="226">
        <f>Q430*H430</f>
        <v>0.0032199999999999998</v>
      </c>
      <c r="S430" s="226">
        <v>0</v>
      </c>
      <c r="T430" s="227">
        <f>S430*H430</f>
        <v>0</v>
      </c>
      <c r="AR430" s="18" t="s">
        <v>213</v>
      </c>
      <c r="AT430" s="18" t="s">
        <v>198</v>
      </c>
      <c r="AU430" s="18" t="s">
        <v>86</v>
      </c>
      <c r="AY430" s="18" t="s">
        <v>195</v>
      </c>
      <c r="BE430" s="228">
        <f>IF(N430="základní",J430,0)</f>
        <v>0</v>
      </c>
      <c r="BF430" s="228">
        <f>IF(N430="snížená",J430,0)</f>
        <v>0</v>
      </c>
      <c r="BG430" s="228">
        <f>IF(N430="zákl. přenesená",J430,0)</f>
        <v>0</v>
      </c>
      <c r="BH430" s="228">
        <f>IF(N430="sníž. přenesená",J430,0)</f>
        <v>0</v>
      </c>
      <c r="BI430" s="228">
        <f>IF(N430="nulová",J430,0)</f>
        <v>0</v>
      </c>
      <c r="BJ430" s="18" t="s">
        <v>84</v>
      </c>
      <c r="BK430" s="228">
        <f>ROUND(I430*H430,2)</f>
        <v>0</v>
      </c>
      <c r="BL430" s="18" t="s">
        <v>213</v>
      </c>
      <c r="BM430" s="18" t="s">
        <v>872</v>
      </c>
    </row>
    <row r="431" s="1" customFormat="1">
      <c r="B431" s="39"/>
      <c r="C431" s="40"/>
      <c r="D431" s="229" t="s">
        <v>204</v>
      </c>
      <c r="E431" s="40"/>
      <c r="F431" s="230" t="s">
        <v>873</v>
      </c>
      <c r="G431" s="40"/>
      <c r="H431" s="40"/>
      <c r="I431" s="144"/>
      <c r="J431" s="40"/>
      <c r="K431" s="40"/>
      <c r="L431" s="44"/>
      <c r="M431" s="231"/>
      <c r="N431" s="80"/>
      <c r="O431" s="80"/>
      <c r="P431" s="80"/>
      <c r="Q431" s="80"/>
      <c r="R431" s="80"/>
      <c r="S431" s="80"/>
      <c r="T431" s="81"/>
      <c r="AT431" s="18" t="s">
        <v>204</v>
      </c>
      <c r="AU431" s="18" t="s">
        <v>86</v>
      </c>
    </row>
    <row r="432" s="1" customFormat="1" ht="16.5" customHeight="1">
      <c r="B432" s="39"/>
      <c r="C432" s="217" t="s">
        <v>874</v>
      </c>
      <c r="D432" s="217" t="s">
        <v>198</v>
      </c>
      <c r="E432" s="218" t="s">
        <v>875</v>
      </c>
      <c r="F432" s="219" t="s">
        <v>876</v>
      </c>
      <c r="G432" s="220" t="s">
        <v>223</v>
      </c>
      <c r="H432" s="221">
        <v>2</v>
      </c>
      <c r="I432" s="222"/>
      <c r="J432" s="223">
        <f>ROUND(I432*H432,2)</f>
        <v>0</v>
      </c>
      <c r="K432" s="219" t="s">
        <v>208</v>
      </c>
      <c r="L432" s="44"/>
      <c r="M432" s="224" t="s">
        <v>19</v>
      </c>
      <c r="N432" s="225" t="s">
        <v>47</v>
      </c>
      <c r="O432" s="80"/>
      <c r="P432" s="226">
        <f>O432*H432</f>
        <v>0</v>
      </c>
      <c r="Q432" s="226">
        <v>0.0040699999999999998</v>
      </c>
      <c r="R432" s="226">
        <f>Q432*H432</f>
        <v>0.0081399999999999997</v>
      </c>
      <c r="S432" s="226">
        <v>0</v>
      </c>
      <c r="T432" s="227">
        <f>S432*H432</f>
        <v>0</v>
      </c>
      <c r="AR432" s="18" t="s">
        <v>213</v>
      </c>
      <c r="AT432" s="18" t="s">
        <v>198</v>
      </c>
      <c r="AU432" s="18" t="s">
        <v>86</v>
      </c>
      <c r="AY432" s="18" t="s">
        <v>195</v>
      </c>
      <c r="BE432" s="228">
        <f>IF(N432="základní",J432,0)</f>
        <v>0</v>
      </c>
      <c r="BF432" s="228">
        <f>IF(N432="snížená",J432,0)</f>
        <v>0</v>
      </c>
      <c r="BG432" s="228">
        <f>IF(N432="zákl. přenesená",J432,0)</f>
        <v>0</v>
      </c>
      <c r="BH432" s="228">
        <f>IF(N432="sníž. přenesená",J432,0)</f>
        <v>0</v>
      </c>
      <c r="BI432" s="228">
        <f>IF(N432="nulová",J432,0)</f>
        <v>0</v>
      </c>
      <c r="BJ432" s="18" t="s">
        <v>84</v>
      </c>
      <c r="BK432" s="228">
        <f>ROUND(I432*H432,2)</f>
        <v>0</v>
      </c>
      <c r="BL432" s="18" t="s">
        <v>213</v>
      </c>
      <c r="BM432" s="18" t="s">
        <v>877</v>
      </c>
    </row>
    <row r="433" s="1" customFormat="1">
      <c r="B433" s="39"/>
      <c r="C433" s="40"/>
      <c r="D433" s="229" t="s">
        <v>204</v>
      </c>
      <c r="E433" s="40"/>
      <c r="F433" s="230" t="s">
        <v>878</v>
      </c>
      <c r="G433" s="40"/>
      <c r="H433" s="40"/>
      <c r="I433" s="144"/>
      <c r="J433" s="40"/>
      <c r="K433" s="40"/>
      <c r="L433" s="44"/>
      <c r="M433" s="231"/>
      <c r="N433" s="80"/>
      <c r="O433" s="80"/>
      <c r="P433" s="80"/>
      <c r="Q433" s="80"/>
      <c r="R433" s="80"/>
      <c r="S433" s="80"/>
      <c r="T433" s="81"/>
      <c r="AT433" s="18" t="s">
        <v>204</v>
      </c>
      <c r="AU433" s="18" t="s">
        <v>86</v>
      </c>
    </row>
    <row r="434" s="12" customFormat="1">
      <c r="B434" s="235"/>
      <c r="C434" s="236"/>
      <c r="D434" s="229" t="s">
        <v>285</v>
      </c>
      <c r="E434" s="237" t="s">
        <v>19</v>
      </c>
      <c r="F434" s="238" t="s">
        <v>879</v>
      </c>
      <c r="G434" s="236"/>
      <c r="H434" s="239">
        <v>2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AT434" s="245" t="s">
        <v>285</v>
      </c>
      <c r="AU434" s="245" t="s">
        <v>86</v>
      </c>
      <c r="AV434" s="12" t="s">
        <v>86</v>
      </c>
      <c r="AW434" s="12" t="s">
        <v>37</v>
      </c>
      <c r="AX434" s="12" t="s">
        <v>84</v>
      </c>
      <c r="AY434" s="245" t="s">
        <v>195</v>
      </c>
    </row>
    <row r="435" s="1" customFormat="1" ht="16.5" customHeight="1">
      <c r="B435" s="39"/>
      <c r="C435" s="217" t="s">
        <v>880</v>
      </c>
      <c r="D435" s="217" t="s">
        <v>198</v>
      </c>
      <c r="E435" s="218" t="s">
        <v>881</v>
      </c>
      <c r="F435" s="219" t="s">
        <v>882</v>
      </c>
      <c r="G435" s="220" t="s">
        <v>312</v>
      </c>
      <c r="H435" s="221">
        <v>572</v>
      </c>
      <c r="I435" s="222"/>
      <c r="J435" s="223">
        <f>ROUND(I435*H435,2)</f>
        <v>0</v>
      </c>
      <c r="K435" s="219" t="s">
        <v>208</v>
      </c>
      <c r="L435" s="44"/>
      <c r="M435" s="224" t="s">
        <v>19</v>
      </c>
      <c r="N435" s="225" t="s">
        <v>47</v>
      </c>
      <c r="O435" s="80"/>
      <c r="P435" s="226">
        <f>O435*H435</f>
        <v>0</v>
      </c>
      <c r="Q435" s="226">
        <v>0</v>
      </c>
      <c r="R435" s="226">
        <f>Q435*H435</f>
        <v>0</v>
      </c>
      <c r="S435" s="226">
        <v>0</v>
      </c>
      <c r="T435" s="227">
        <f>S435*H435</f>
        <v>0</v>
      </c>
      <c r="AR435" s="18" t="s">
        <v>213</v>
      </c>
      <c r="AT435" s="18" t="s">
        <v>198</v>
      </c>
      <c r="AU435" s="18" t="s">
        <v>86</v>
      </c>
      <c r="AY435" s="18" t="s">
        <v>195</v>
      </c>
      <c r="BE435" s="228">
        <f>IF(N435="základní",J435,0)</f>
        <v>0</v>
      </c>
      <c r="BF435" s="228">
        <f>IF(N435="snížená",J435,0)</f>
        <v>0</v>
      </c>
      <c r="BG435" s="228">
        <f>IF(N435="zákl. přenesená",J435,0)</f>
        <v>0</v>
      </c>
      <c r="BH435" s="228">
        <f>IF(N435="sníž. přenesená",J435,0)</f>
        <v>0</v>
      </c>
      <c r="BI435" s="228">
        <f>IF(N435="nulová",J435,0)</f>
        <v>0</v>
      </c>
      <c r="BJ435" s="18" t="s">
        <v>84</v>
      </c>
      <c r="BK435" s="228">
        <f>ROUND(I435*H435,2)</f>
        <v>0</v>
      </c>
      <c r="BL435" s="18" t="s">
        <v>213</v>
      </c>
      <c r="BM435" s="18" t="s">
        <v>883</v>
      </c>
    </row>
    <row r="436" s="1" customFormat="1">
      <c r="B436" s="39"/>
      <c r="C436" s="40"/>
      <c r="D436" s="229" t="s">
        <v>204</v>
      </c>
      <c r="E436" s="40"/>
      <c r="F436" s="230" t="s">
        <v>884</v>
      </c>
      <c r="G436" s="40"/>
      <c r="H436" s="40"/>
      <c r="I436" s="144"/>
      <c r="J436" s="40"/>
      <c r="K436" s="40"/>
      <c r="L436" s="44"/>
      <c r="M436" s="231"/>
      <c r="N436" s="80"/>
      <c r="O436" s="80"/>
      <c r="P436" s="80"/>
      <c r="Q436" s="80"/>
      <c r="R436" s="80"/>
      <c r="S436" s="80"/>
      <c r="T436" s="81"/>
      <c r="AT436" s="18" t="s">
        <v>204</v>
      </c>
      <c r="AU436" s="18" t="s">
        <v>86</v>
      </c>
    </row>
    <row r="437" s="12" customFormat="1">
      <c r="B437" s="235"/>
      <c r="C437" s="236"/>
      <c r="D437" s="229" t="s">
        <v>285</v>
      </c>
      <c r="E437" s="237" t="s">
        <v>19</v>
      </c>
      <c r="F437" s="238" t="s">
        <v>807</v>
      </c>
      <c r="G437" s="236"/>
      <c r="H437" s="239">
        <v>143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AT437" s="245" t="s">
        <v>285</v>
      </c>
      <c r="AU437" s="245" t="s">
        <v>86</v>
      </c>
      <c r="AV437" s="12" t="s">
        <v>86</v>
      </c>
      <c r="AW437" s="12" t="s">
        <v>37</v>
      </c>
      <c r="AX437" s="12" t="s">
        <v>76</v>
      </c>
      <c r="AY437" s="245" t="s">
        <v>195</v>
      </c>
    </row>
    <row r="438" s="12" customFormat="1">
      <c r="B438" s="235"/>
      <c r="C438" s="236"/>
      <c r="D438" s="229" t="s">
        <v>285</v>
      </c>
      <c r="E438" s="237" t="s">
        <v>19</v>
      </c>
      <c r="F438" s="238" t="s">
        <v>819</v>
      </c>
      <c r="G438" s="236"/>
      <c r="H438" s="239">
        <v>237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AT438" s="245" t="s">
        <v>285</v>
      </c>
      <c r="AU438" s="245" t="s">
        <v>86</v>
      </c>
      <c r="AV438" s="12" t="s">
        <v>86</v>
      </c>
      <c r="AW438" s="12" t="s">
        <v>37</v>
      </c>
      <c r="AX438" s="12" t="s">
        <v>76</v>
      </c>
      <c r="AY438" s="245" t="s">
        <v>195</v>
      </c>
    </row>
    <row r="439" s="12" customFormat="1">
      <c r="B439" s="235"/>
      <c r="C439" s="236"/>
      <c r="D439" s="229" t="s">
        <v>285</v>
      </c>
      <c r="E439" s="237" t="s">
        <v>19</v>
      </c>
      <c r="F439" s="238" t="s">
        <v>831</v>
      </c>
      <c r="G439" s="236"/>
      <c r="H439" s="239">
        <v>53</v>
      </c>
      <c r="I439" s="240"/>
      <c r="J439" s="236"/>
      <c r="K439" s="236"/>
      <c r="L439" s="241"/>
      <c r="M439" s="242"/>
      <c r="N439" s="243"/>
      <c r="O439" s="243"/>
      <c r="P439" s="243"/>
      <c r="Q439" s="243"/>
      <c r="R439" s="243"/>
      <c r="S439" s="243"/>
      <c r="T439" s="244"/>
      <c r="AT439" s="245" t="s">
        <v>285</v>
      </c>
      <c r="AU439" s="245" t="s">
        <v>86</v>
      </c>
      <c r="AV439" s="12" t="s">
        <v>86</v>
      </c>
      <c r="AW439" s="12" t="s">
        <v>37</v>
      </c>
      <c r="AX439" s="12" t="s">
        <v>76</v>
      </c>
      <c r="AY439" s="245" t="s">
        <v>195</v>
      </c>
    </row>
    <row r="440" s="12" customFormat="1">
      <c r="B440" s="235"/>
      <c r="C440" s="236"/>
      <c r="D440" s="229" t="s">
        <v>285</v>
      </c>
      <c r="E440" s="237" t="s">
        <v>19</v>
      </c>
      <c r="F440" s="238" t="s">
        <v>825</v>
      </c>
      <c r="G440" s="236"/>
      <c r="H440" s="239">
        <v>25</v>
      </c>
      <c r="I440" s="240"/>
      <c r="J440" s="236"/>
      <c r="K440" s="236"/>
      <c r="L440" s="241"/>
      <c r="M440" s="242"/>
      <c r="N440" s="243"/>
      <c r="O440" s="243"/>
      <c r="P440" s="243"/>
      <c r="Q440" s="243"/>
      <c r="R440" s="243"/>
      <c r="S440" s="243"/>
      <c r="T440" s="244"/>
      <c r="AT440" s="245" t="s">
        <v>285</v>
      </c>
      <c r="AU440" s="245" t="s">
        <v>86</v>
      </c>
      <c r="AV440" s="12" t="s">
        <v>86</v>
      </c>
      <c r="AW440" s="12" t="s">
        <v>37</v>
      </c>
      <c r="AX440" s="12" t="s">
        <v>76</v>
      </c>
      <c r="AY440" s="245" t="s">
        <v>195</v>
      </c>
    </row>
    <row r="441" s="12" customFormat="1">
      <c r="B441" s="235"/>
      <c r="C441" s="236"/>
      <c r="D441" s="229" t="s">
        <v>285</v>
      </c>
      <c r="E441" s="237" t="s">
        <v>19</v>
      </c>
      <c r="F441" s="238" t="s">
        <v>832</v>
      </c>
      <c r="G441" s="236"/>
      <c r="H441" s="239">
        <v>39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AT441" s="245" t="s">
        <v>285</v>
      </c>
      <c r="AU441" s="245" t="s">
        <v>86</v>
      </c>
      <c r="AV441" s="12" t="s">
        <v>86</v>
      </c>
      <c r="AW441" s="12" t="s">
        <v>37</v>
      </c>
      <c r="AX441" s="12" t="s">
        <v>76</v>
      </c>
      <c r="AY441" s="245" t="s">
        <v>195</v>
      </c>
    </row>
    <row r="442" s="12" customFormat="1">
      <c r="B442" s="235"/>
      <c r="C442" s="236"/>
      <c r="D442" s="229" t="s">
        <v>285</v>
      </c>
      <c r="E442" s="237" t="s">
        <v>19</v>
      </c>
      <c r="F442" s="238" t="s">
        <v>813</v>
      </c>
      <c r="G442" s="236"/>
      <c r="H442" s="239">
        <v>52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AT442" s="245" t="s">
        <v>285</v>
      </c>
      <c r="AU442" s="245" t="s">
        <v>86</v>
      </c>
      <c r="AV442" s="12" t="s">
        <v>86</v>
      </c>
      <c r="AW442" s="12" t="s">
        <v>37</v>
      </c>
      <c r="AX442" s="12" t="s">
        <v>76</v>
      </c>
      <c r="AY442" s="245" t="s">
        <v>195</v>
      </c>
    </row>
    <row r="443" s="12" customFormat="1">
      <c r="B443" s="235"/>
      <c r="C443" s="236"/>
      <c r="D443" s="229" t="s">
        <v>285</v>
      </c>
      <c r="E443" s="237" t="s">
        <v>19</v>
      </c>
      <c r="F443" s="238" t="s">
        <v>885</v>
      </c>
      <c r="G443" s="236"/>
      <c r="H443" s="239">
        <v>23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AT443" s="245" t="s">
        <v>285</v>
      </c>
      <c r="AU443" s="245" t="s">
        <v>86</v>
      </c>
      <c r="AV443" s="12" t="s">
        <v>86</v>
      </c>
      <c r="AW443" s="12" t="s">
        <v>37</v>
      </c>
      <c r="AX443" s="12" t="s">
        <v>76</v>
      </c>
      <c r="AY443" s="245" t="s">
        <v>195</v>
      </c>
    </row>
    <row r="444" s="13" customFormat="1">
      <c r="B444" s="246"/>
      <c r="C444" s="247"/>
      <c r="D444" s="229" t="s">
        <v>285</v>
      </c>
      <c r="E444" s="248" t="s">
        <v>19</v>
      </c>
      <c r="F444" s="249" t="s">
        <v>294</v>
      </c>
      <c r="G444" s="247"/>
      <c r="H444" s="250">
        <v>572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AT444" s="256" t="s">
        <v>285</v>
      </c>
      <c r="AU444" s="256" t="s">
        <v>86</v>
      </c>
      <c r="AV444" s="13" t="s">
        <v>213</v>
      </c>
      <c r="AW444" s="13" t="s">
        <v>37</v>
      </c>
      <c r="AX444" s="13" t="s">
        <v>84</v>
      </c>
      <c r="AY444" s="256" t="s">
        <v>195</v>
      </c>
    </row>
    <row r="445" s="1" customFormat="1" ht="16.5" customHeight="1">
      <c r="B445" s="39"/>
      <c r="C445" s="217" t="s">
        <v>886</v>
      </c>
      <c r="D445" s="217" t="s">
        <v>198</v>
      </c>
      <c r="E445" s="218" t="s">
        <v>887</v>
      </c>
      <c r="F445" s="219" t="s">
        <v>888</v>
      </c>
      <c r="G445" s="220" t="s">
        <v>282</v>
      </c>
      <c r="H445" s="221">
        <v>95</v>
      </c>
      <c r="I445" s="222"/>
      <c r="J445" s="223">
        <f>ROUND(I445*H445,2)</f>
        <v>0</v>
      </c>
      <c r="K445" s="219" t="s">
        <v>208</v>
      </c>
      <c r="L445" s="44"/>
      <c r="M445" s="224" t="s">
        <v>19</v>
      </c>
      <c r="N445" s="225" t="s">
        <v>47</v>
      </c>
      <c r="O445" s="80"/>
      <c r="P445" s="226">
        <f>O445*H445</f>
        <v>0</v>
      </c>
      <c r="Q445" s="226">
        <v>1.0000000000000001E-05</v>
      </c>
      <c r="R445" s="226">
        <f>Q445*H445</f>
        <v>0.00095000000000000011</v>
      </c>
      <c r="S445" s="226">
        <v>0</v>
      </c>
      <c r="T445" s="227">
        <f>S445*H445</f>
        <v>0</v>
      </c>
      <c r="AR445" s="18" t="s">
        <v>213</v>
      </c>
      <c r="AT445" s="18" t="s">
        <v>198</v>
      </c>
      <c r="AU445" s="18" t="s">
        <v>86</v>
      </c>
      <c r="AY445" s="18" t="s">
        <v>195</v>
      </c>
      <c r="BE445" s="228">
        <f>IF(N445="základní",J445,0)</f>
        <v>0</v>
      </c>
      <c r="BF445" s="228">
        <f>IF(N445="snížená",J445,0)</f>
        <v>0</v>
      </c>
      <c r="BG445" s="228">
        <f>IF(N445="zákl. přenesená",J445,0)</f>
        <v>0</v>
      </c>
      <c r="BH445" s="228">
        <f>IF(N445="sníž. přenesená",J445,0)</f>
        <v>0</v>
      </c>
      <c r="BI445" s="228">
        <f>IF(N445="nulová",J445,0)</f>
        <v>0</v>
      </c>
      <c r="BJ445" s="18" t="s">
        <v>84</v>
      </c>
      <c r="BK445" s="228">
        <f>ROUND(I445*H445,2)</f>
        <v>0</v>
      </c>
      <c r="BL445" s="18" t="s">
        <v>213</v>
      </c>
      <c r="BM445" s="18" t="s">
        <v>889</v>
      </c>
    </row>
    <row r="446" s="1" customFormat="1">
      <c r="B446" s="39"/>
      <c r="C446" s="40"/>
      <c r="D446" s="229" t="s">
        <v>204</v>
      </c>
      <c r="E446" s="40"/>
      <c r="F446" s="230" t="s">
        <v>890</v>
      </c>
      <c r="G446" s="40"/>
      <c r="H446" s="40"/>
      <c r="I446" s="144"/>
      <c r="J446" s="40"/>
      <c r="K446" s="40"/>
      <c r="L446" s="44"/>
      <c r="M446" s="231"/>
      <c r="N446" s="80"/>
      <c r="O446" s="80"/>
      <c r="P446" s="80"/>
      <c r="Q446" s="80"/>
      <c r="R446" s="80"/>
      <c r="S446" s="80"/>
      <c r="T446" s="81"/>
      <c r="AT446" s="18" t="s">
        <v>204</v>
      </c>
      <c r="AU446" s="18" t="s">
        <v>86</v>
      </c>
    </row>
    <row r="447" s="12" customFormat="1">
      <c r="B447" s="235"/>
      <c r="C447" s="236"/>
      <c r="D447" s="229" t="s">
        <v>285</v>
      </c>
      <c r="E447" s="237" t="s">
        <v>19</v>
      </c>
      <c r="F447" s="238" t="s">
        <v>891</v>
      </c>
      <c r="G447" s="236"/>
      <c r="H447" s="239">
        <v>93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AT447" s="245" t="s">
        <v>285</v>
      </c>
      <c r="AU447" s="245" t="s">
        <v>86</v>
      </c>
      <c r="AV447" s="12" t="s">
        <v>86</v>
      </c>
      <c r="AW447" s="12" t="s">
        <v>37</v>
      </c>
      <c r="AX447" s="12" t="s">
        <v>76</v>
      </c>
      <c r="AY447" s="245" t="s">
        <v>195</v>
      </c>
    </row>
    <row r="448" s="12" customFormat="1">
      <c r="B448" s="235"/>
      <c r="C448" s="236"/>
      <c r="D448" s="229" t="s">
        <v>285</v>
      </c>
      <c r="E448" s="237" t="s">
        <v>19</v>
      </c>
      <c r="F448" s="238" t="s">
        <v>892</v>
      </c>
      <c r="G448" s="236"/>
      <c r="H448" s="239">
        <v>2</v>
      </c>
      <c r="I448" s="240"/>
      <c r="J448" s="236"/>
      <c r="K448" s="236"/>
      <c r="L448" s="241"/>
      <c r="M448" s="242"/>
      <c r="N448" s="243"/>
      <c r="O448" s="243"/>
      <c r="P448" s="243"/>
      <c r="Q448" s="243"/>
      <c r="R448" s="243"/>
      <c r="S448" s="243"/>
      <c r="T448" s="244"/>
      <c r="AT448" s="245" t="s">
        <v>285</v>
      </c>
      <c r="AU448" s="245" t="s">
        <v>86</v>
      </c>
      <c r="AV448" s="12" t="s">
        <v>86</v>
      </c>
      <c r="AW448" s="12" t="s">
        <v>37</v>
      </c>
      <c r="AX448" s="12" t="s">
        <v>76</v>
      </c>
      <c r="AY448" s="245" t="s">
        <v>195</v>
      </c>
    </row>
    <row r="449" s="13" customFormat="1">
      <c r="B449" s="246"/>
      <c r="C449" s="247"/>
      <c r="D449" s="229" t="s">
        <v>285</v>
      </c>
      <c r="E449" s="248" t="s">
        <v>19</v>
      </c>
      <c r="F449" s="249" t="s">
        <v>294</v>
      </c>
      <c r="G449" s="247"/>
      <c r="H449" s="250">
        <v>95</v>
      </c>
      <c r="I449" s="251"/>
      <c r="J449" s="247"/>
      <c r="K449" s="247"/>
      <c r="L449" s="252"/>
      <c r="M449" s="253"/>
      <c r="N449" s="254"/>
      <c r="O449" s="254"/>
      <c r="P449" s="254"/>
      <c r="Q449" s="254"/>
      <c r="R449" s="254"/>
      <c r="S449" s="254"/>
      <c r="T449" s="255"/>
      <c r="AT449" s="256" t="s">
        <v>285</v>
      </c>
      <c r="AU449" s="256" t="s">
        <v>86</v>
      </c>
      <c r="AV449" s="13" t="s">
        <v>213</v>
      </c>
      <c r="AW449" s="13" t="s">
        <v>37</v>
      </c>
      <c r="AX449" s="13" t="s">
        <v>84</v>
      </c>
      <c r="AY449" s="256" t="s">
        <v>195</v>
      </c>
    </row>
    <row r="450" s="1" customFormat="1" ht="22.5" customHeight="1">
      <c r="B450" s="39"/>
      <c r="C450" s="217" t="s">
        <v>893</v>
      </c>
      <c r="D450" s="217" t="s">
        <v>198</v>
      </c>
      <c r="E450" s="218" t="s">
        <v>894</v>
      </c>
      <c r="F450" s="219" t="s">
        <v>895</v>
      </c>
      <c r="G450" s="220" t="s">
        <v>312</v>
      </c>
      <c r="H450" s="221">
        <v>824</v>
      </c>
      <c r="I450" s="222"/>
      <c r="J450" s="223">
        <f>ROUND(I450*H450,2)</f>
        <v>0</v>
      </c>
      <c r="K450" s="219" t="s">
        <v>19</v>
      </c>
      <c r="L450" s="44"/>
      <c r="M450" s="224" t="s">
        <v>19</v>
      </c>
      <c r="N450" s="225" t="s">
        <v>47</v>
      </c>
      <c r="O450" s="80"/>
      <c r="P450" s="226">
        <f>O450*H450</f>
        <v>0</v>
      </c>
      <c r="Q450" s="226">
        <v>0.14066999999999999</v>
      </c>
      <c r="R450" s="226">
        <f>Q450*H450</f>
        <v>115.91207999999999</v>
      </c>
      <c r="S450" s="226">
        <v>0</v>
      </c>
      <c r="T450" s="227">
        <f>S450*H450</f>
        <v>0</v>
      </c>
      <c r="AR450" s="18" t="s">
        <v>213</v>
      </c>
      <c r="AT450" s="18" t="s">
        <v>198</v>
      </c>
      <c r="AU450" s="18" t="s">
        <v>86</v>
      </c>
      <c r="AY450" s="18" t="s">
        <v>195</v>
      </c>
      <c r="BE450" s="228">
        <f>IF(N450="základní",J450,0)</f>
        <v>0</v>
      </c>
      <c r="BF450" s="228">
        <f>IF(N450="snížená",J450,0)</f>
        <v>0</v>
      </c>
      <c r="BG450" s="228">
        <f>IF(N450="zákl. přenesená",J450,0)</f>
        <v>0</v>
      </c>
      <c r="BH450" s="228">
        <f>IF(N450="sníž. přenesená",J450,0)</f>
        <v>0</v>
      </c>
      <c r="BI450" s="228">
        <f>IF(N450="nulová",J450,0)</f>
        <v>0</v>
      </c>
      <c r="BJ450" s="18" t="s">
        <v>84</v>
      </c>
      <c r="BK450" s="228">
        <f>ROUND(I450*H450,2)</f>
        <v>0</v>
      </c>
      <c r="BL450" s="18" t="s">
        <v>213</v>
      </c>
      <c r="BM450" s="18" t="s">
        <v>896</v>
      </c>
    </row>
    <row r="451" s="1" customFormat="1">
      <c r="B451" s="39"/>
      <c r="C451" s="40"/>
      <c r="D451" s="229" t="s">
        <v>204</v>
      </c>
      <c r="E451" s="40"/>
      <c r="F451" s="230" t="s">
        <v>895</v>
      </c>
      <c r="G451" s="40"/>
      <c r="H451" s="40"/>
      <c r="I451" s="144"/>
      <c r="J451" s="40"/>
      <c r="K451" s="40"/>
      <c r="L451" s="44"/>
      <c r="M451" s="231"/>
      <c r="N451" s="80"/>
      <c r="O451" s="80"/>
      <c r="P451" s="80"/>
      <c r="Q451" s="80"/>
      <c r="R451" s="80"/>
      <c r="S451" s="80"/>
      <c r="T451" s="81"/>
      <c r="AT451" s="18" t="s">
        <v>204</v>
      </c>
      <c r="AU451" s="18" t="s">
        <v>86</v>
      </c>
    </row>
    <row r="452" s="12" customFormat="1">
      <c r="B452" s="235"/>
      <c r="C452" s="236"/>
      <c r="D452" s="229" t="s">
        <v>285</v>
      </c>
      <c r="E452" s="237" t="s">
        <v>19</v>
      </c>
      <c r="F452" s="238" t="s">
        <v>897</v>
      </c>
      <c r="G452" s="236"/>
      <c r="H452" s="239">
        <v>824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AT452" s="245" t="s">
        <v>285</v>
      </c>
      <c r="AU452" s="245" t="s">
        <v>86</v>
      </c>
      <c r="AV452" s="12" t="s">
        <v>86</v>
      </c>
      <c r="AW452" s="12" t="s">
        <v>37</v>
      </c>
      <c r="AX452" s="12" t="s">
        <v>84</v>
      </c>
      <c r="AY452" s="245" t="s">
        <v>195</v>
      </c>
    </row>
    <row r="453" s="1" customFormat="1" ht="16.5" customHeight="1">
      <c r="B453" s="39"/>
      <c r="C453" s="270" t="s">
        <v>898</v>
      </c>
      <c r="D453" s="270" t="s">
        <v>497</v>
      </c>
      <c r="E453" s="271" t="s">
        <v>899</v>
      </c>
      <c r="F453" s="272" t="s">
        <v>900</v>
      </c>
      <c r="G453" s="273" t="s">
        <v>312</v>
      </c>
      <c r="H453" s="274">
        <v>191</v>
      </c>
      <c r="I453" s="275"/>
      <c r="J453" s="276">
        <f>ROUND(I453*H453,2)</f>
        <v>0</v>
      </c>
      <c r="K453" s="272" t="s">
        <v>208</v>
      </c>
      <c r="L453" s="277"/>
      <c r="M453" s="278" t="s">
        <v>19</v>
      </c>
      <c r="N453" s="279" t="s">
        <v>47</v>
      </c>
      <c r="O453" s="80"/>
      <c r="P453" s="226">
        <f>O453*H453</f>
        <v>0</v>
      </c>
      <c r="Q453" s="226">
        <v>0.104</v>
      </c>
      <c r="R453" s="226">
        <f>Q453*H453</f>
        <v>19.864000000000001</v>
      </c>
      <c r="S453" s="226">
        <v>0</v>
      </c>
      <c r="T453" s="227">
        <f>S453*H453</f>
        <v>0</v>
      </c>
      <c r="AR453" s="18" t="s">
        <v>229</v>
      </c>
      <c r="AT453" s="18" t="s">
        <v>497</v>
      </c>
      <c r="AU453" s="18" t="s">
        <v>86</v>
      </c>
      <c r="AY453" s="18" t="s">
        <v>195</v>
      </c>
      <c r="BE453" s="228">
        <f>IF(N453="základní",J453,0)</f>
        <v>0</v>
      </c>
      <c r="BF453" s="228">
        <f>IF(N453="snížená",J453,0)</f>
        <v>0</v>
      </c>
      <c r="BG453" s="228">
        <f>IF(N453="zákl. přenesená",J453,0)</f>
        <v>0</v>
      </c>
      <c r="BH453" s="228">
        <f>IF(N453="sníž. přenesená",J453,0)</f>
        <v>0</v>
      </c>
      <c r="BI453" s="228">
        <f>IF(N453="nulová",J453,0)</f>
        <v>0</v>
      </c>
      <c r="BJ453" s="18" t="s">
        <v>84</v>
      </c>
      <c r="BK453" s="228">
        <f>ROUND(I453*H453,2)</f>
        <v>0</v>
      </c>
      <c r="BL453" s="18" t="s">
        <v>213</v>
      </c>
      <c r="BM453" s="18" t="s">
        <v>901</v>
      </c>
    </row>
    <row r="454" s="1" customFormat="1">
      <c r="B454" s="39"/>
      <c r="C454" s="40"/>
      <c r="D454" s="229" t="s">
        <v>204</v>
      </c>
      <c r="E454" s="40"/>
      <c r="F454" s="230" t="s">
        <v>900</v>
      </c>
      <c r="G454" s="40"/>
      <c r="H454" s="40"/>
      <c r="I454" s="144"/>
      <c r="J454" s="40"/>
      <c r="K454" s="40"/>
      <c r="L454" s="44"/>
      <c r="M454" s="231"/>
      <c r="N454" s="80"/>
      <c r="O454" s="80"/>
      <c r="P454" s="80"/>
      <c r="Q454" s="80"/>
      <c r="R454" s="80"/>
      <c r="S454" s="80"/>
      <c r="T454" s="81"/>
      <c r="AT454" s="18" t="s">
        <v>204</v>
      </c>
      <c r="AU454" s="18" t="s">
        <v>86</v>
      </c>
    </row>
    <row r="455" s="12" customFormat="1">
      <c r="B455" s="235"/>
      <c r="C455" s="236"/>
      <c r="D455" s="229" t="s">
        <v>285</v>
      </c>
      <c r="E455" s="237" t="s">
        <v>19</v>
      </c>
      <c r="F455" s="238" t="s">
        <v>902</v>
      </c>
      <c r="G455" s="236"/>
      <c r="H455" s="239">
        <v>191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AT455" s="245" t="s">
        <v>285</v>
      </c>
      <c r="AU455" s="245" t="s">
        <v>86</v>
      </c>
      <c r="AV455" s="12" t="s">
        <v>86</v>
      </c>
      <c r="AW455" s="12" t="s">
        <v>37</v>
      </c>
      <c r="AX455" s="12" t="s">
        <v>84</v>
      </c>
      <c r="AY455" s="245" t="s">
        <v>195</v>
      </c>
    </row>
    <row r="456" s="1" customFormat="1" ht="16.5" customHeight="1">
      <c r="B456" s="39"/>
      <c r="C456" s="270" t="s">
        <v>903</v>
      </c>
      <c r="D456" s="270" t="s">
        <v>497</v>
      </c>
      <c r="E456" s="271" t="s">
        <v>904</v>
      </c>
      <c r="F456" s="272" t="s">
        <v>905</v>
      </c>
      <c r="G456" s="273" t="s">
        <v>312</v>
      </c>
      <c r="H456" s="274">
        <v>555</v>
      </c>
      <c r="I456" s="275"/>
      <c r="J456" s="276">
        <f>ROUND(I456*H456,2)</f>
        <v>0</v>
      </c>
      <c r="K456" s="272" t="s">
        <v>208</v>
      </c>
      <c r="L456" s="277"/>
      <c r="M456" s="278" t="s">
        <v>19</v>
      </c>
      <c r="N456" s="279" t="s">
        <v>47</v>
      </c>
      <c r="O456" s="80"/>
      <c r="P456" s="226">
        <f>O456*H456</f>
        <v>0</v>
      </c>
      <c r="Q456" s="226">
        <v>0.125</v>
      </c>
      <c r="R456" s="226">
        <f>Q456*H456</f>
        <v>69.375</v>
      </c>
      <c r="S456" s="226">
        <v>0</v>
      </c>
      <c r="T456" s="227">
        <f>S456*H456</f>
        <v>0</v>
      </c>
      <c r="AR456" s="18" t="s">
        <v>229</v>
      </c>
      <c r="AT456" s="18" t="s">
        <v>497</v>
      </c>
      <c r="AU456" s="18" t="s">
        <v>86</v>
      </c>
      <c r="AY456" s="18" t="s">
        <v>195</v>
      </c>
      <c r="BE456" s="228">
        <f>IF(N456="základní",J456,0)</f>
        <v>0</v>
      </c>
      <c r="BF456" s="228">
        <f>IF(N456="snížená",J456,0)</f>
        <v>0</v>
      </c>
      <c r="BG456" s="228">
        <f>IF(N456="zákl. přenesená",J456,0)</f>
        <v>0</v>
      </c>
      <c r="BH456" s="228">
        <f>IF(N456="sníž. přenesená",J456,0)</f>
        <v>0</v>
      </c>
      <c r="BI456" s="228">
        <f>IF(N456="nulová",J456,0)</f>
        <v>0</v>
      </c>
      <c r="BJ456" s="18" t="s">
        <v>84</v>
      </c>
      <c r="BK456" s="228">
        <f>ROUND(I456*H456,2)</f>
        <v>0</v>
      </c>
      <c r="BL456" s="18" t="s">
        <v>213</v>
      </c>
      <c r="BM456" s="18" t="s">
        <v>906</v>
      </c>
    </row>
    <row r="457" s="1" customFormat="1">
      <c r="B457" s="39"/>
      <c r="C457" s="40"/>
      <c r="D457" s="229" t="s">
        <v>204</v>
      </c>
      <c r="E457" s="40"/>
      <c r="F457" s="230" t="s">
        <v>905</v>
      </c>
      <c r="G457" s="40"/>
      <c r="H457" s="40"/>
      <c r="I457" s="144"/>
      <c r="J457" s="40"/>
      <c r="K457" s="40"/>
      <c r="L457" s="44"/>
      <c r="M457" s="231"/>
      <c r="N457" s="80"/>
      <c r="O457" s="80"/>
      <c r="P457" s="80"/>
      <c r="Q457" s="80"/>
      <c r="R457" s="80"/>
      <c r="S457" s="80"/>
      <c r="T457" s="81"/>
      <c r="AT457" s="18" t="s">
        <v>204</v>
      </c>
      <c r="AU457" s="18" t="s">
        <v>86</v>
      </c>
    </row>
    <row r="458" s="12" customFormat="1">
      <c r="B458" s="235"/>
      <c r="C458" s="236"/>
      <c r="D458" s="229" t="s">
        <v>285</v>
      </c>
      <c r="E458" s="237" t="s">
        <v>19</v>
      </c>
      <c r="F458" s="238" t="s">
        <v>907</v>
      </c>
      <c r="G458" s="236"/>
      <c r="H458" s="239">
        <v>555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AT458" s="245" t="s">
        <v>285</v>
      </c>
      <c r="AU458" s="245" t="s">
        <v>86</v>
      </c>
      <c r="AV458" s="12" t="s">
        <v>86</v>
      </c>
      <c r="AW458" s="12" t="s">
        <v>37</v>
      </c>
      <c r="AX458" s="12" t="s">
        <v>84</v>
      </c>
      <c r="AY458" s="245" t="s">
        <v>195</v>
      </c>
    </row>
    <row r="459" s="1" customFormat="1" ht="16.5" customHeight="1">
      <c r="B459" s="39"/>
      <c r="C459" s="270" t="s">
        <v>908</v>
      </c>
      <c r="D459" s="270" t="s">
        <v>497</v>
      </c>
      <c r="E459" s="271" t="s">
        <v>909</v>
      </c>
      <c r="F459" s="272" t="s">
        <v>910</v>
      </c>
      <c r="G459" s="273" t="s">
        <v>312</v>
      </c>
      <c r="H459" s="274">
        <v>25</v>
      </c>
      <c r="I459" s="275"/>
      <c r="J459" s="276">
        <f>ROUND(I459*H459,2)</f>
        <v>0</v>
      </c>
      <c r="K459" s="272" t="s">
        <v>208</v>
      </c>
      <c r="L459" s="277"/>
      <c r="M459" s="278" t="s">
        <v>19</v>
      </c>
      <c r="N459" s="279" t="s">
        <v>47</v>
      </c>
      <c r="O459" s="80"/>
      <c r="P459" s="226">
        <f>O459*H459</f>
        <v>0</v>
      </c>
      <c r="Q459" s="226">
        <v>0.125</v>
      </c>
      <c r="R459" s="226">
        <f>Q459*H459</f>
        <v>3.125</v>
      </c>
      <c r="S459" s="226">
        <v>0</v>
      </c>
      <c r="T459" s="227">
        <f>S459*H459</f>
        <v>0</v>
      </c>
      <c r="AR459" s="18" t="s">
        <v>229</v>
      </c>
      <c r="AT459" s="18" t="s">
        <v>497</v>
      </c>
      <c r="AU459" s="18" t="s">
        <v>86</v>
      </c>
      <c r="AY459" s="18" t="s">
        <v>195</v>
      </c>
      <c r="BE459" s="228">
        <f>IF(N459="základní",J459,0)</f>
        <v>0</v>
      </c>
      <c r="BF459" s="228">
        <f>IF(N459="snížená",J459,0)</f>
        <v>0</v>
      </c>
      <c r="BG459" s="228">
        <f>IF(N459="zákl. přenesená",J459,0)</f>
        <v>0</v>
      </c>
      <c r="BH459" s="228">
        <f>IF(N459="sníž. přenesená",J459,0)</f>
        <v>0</v>
      </c>
      <c r="BI459" s="228">
        <f>IF(N459="nulová",J459,0)</f>
        <v>0</v>
      </c>
      <c r="BJ459" s="18" t="s">
        <v>84</v>
      </c>
      <c r="BK459" s="228">
        <f>ROUND(I459*H459,2)</f>
        <v>0</v>
      </c>
      <c r="BL459" s="18" t="s">
        <v>213</v>
      </c>
      <c r="BM459" s="18" t="s">
        <v>911</v>
      </c>
    </row>
    <row r="460" s="1" customFormat="1">
      <c r="B460" s="39"/>
      <c r="C460" s="40"/>
      <c r="D460" s="229" t="s">
        <v>204</v>
      </c>
      <c r="E460" s="40"/>
      <c r="F460" s="230" t="s">
        <v>910</v>
      </c>
      <c r="G460" s="40"/>
      <c r="H460" s="40"/>
      <c r="I460" s="144"/>
      <c r="J460" s="40"/>
      <c r="K460" s="40"/>
      <c r="L460" s="44"/>
      <c r="M460" s="231"/>
      <c r="N460" s="80"/>
      <c r="O460" s="80"/>
      <c r="P460" s="80"/>
      <c r="Q460" s="80"/>
      <c r="R460" s="80"/>
      <c r="S460" s="80"/>
      <c r="T460" s="81"/>
      <c r="AT460" s="18" t="s">
        <v>204</v>
      </c>
      <c r="AU460" s="18" t="s">
        <v>86</v>
      </c>
    </row>
    <row r="461" s="12" customFormat="1">
      <c r="B461" s="235"/>
      <c r="C461" s="236"/>
      <c r="D461" s="229" t="s">
        <v>285</v>
      </c>
      <c r="E461" s="237" t="s">
        <v>19</v>
      </c>
      <c r="F461" s="238" t="s">
        <v>912</v>
      </c>
      <c r="G461" s="236"/>
      <c r="H461" s="239">
        <v>25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AT461" s="245" t="s">
        <v>285</v>
      </c>
      <c r="AU461" s="245" t="s">
        <v>86</v>
      </c>
      <c r="AV461" s="12" t="s">
        <v>86</v>
      </c>
      <c r="AW461" s="12" t="s">
        <v>37</v>
      </c>
      <c r="AX461" s="12" t="s">
        <v>84</v>
      </c>
      <c r="AY461" s="245" t="s">
        <v>195</v>
      </c>
    </row>
    <row r="462" s="1" customFormat="1" ht="16.5" customHeight="1">
      <c r="B462" s="39"/>
      <c r="C462" s="270" t="s">
        <v>913</v>
      </c>
      <c r="D462" s="270" t="s">
        <v>497</v>
      </c>
      <c r="E462" s="271" t="s">
        <v>914</v>
      </c>
      <c r="F462" s="272" t="s">
        <v>915</v>
      </c>
      <c r="G462" s="273" t="s">
        <v>312</v>
      </c>
      <c r="H462" s="274">
        <v>6</v>
      </c>
      <c r="I462" s="275"/>
      <c r="J462" s="276">
        <f>ROUND(I462*H462,2)</f>
        <v>0</v>
      </c>
      <c r="K462" s="272" t="s">
        <v>208</v>
      </c>
      <c r="L462" s="277"/>
      <c r="M462" s="278" t="s">
        <v>19</v>
      </c>
      <c r="N462" s="279" t="s">
        <v>47</v>
      </c>
      <c r="O462" s="80"/>
      <c r="P462" s="226">
        <f>O462*H462</f>
        <v>0</v>
      </c>
      <c r="Q462" s="226">
        <v>0.125</v>
      </c>
      <c r="R462" s="226">
        <f>Q462*H462</f>
        <v>0.75</v>
      </c>
      <c r="S462" s="226">
        <v>0</v>
      </c>
      <c r="T462" s="227">
        <f>S462*H462</f>
        <v>0</v>
      </c>
      <c r="AR462" s="18" t="s">
        <v>229</v>
      </c>
      <c r="AT462" s="18" t="s">
        <v>497</v>
      </c>
      <c r="AU462" s="18" t="s">
        <v>86</v>
      </c>
      <c r="AY462" s="18" t="s">
        <v>195</v>
      </c>
      <c r="BE462" s="228">
        <f>IF(N462="základní",J462,0)</f>
        <v>0</v>
      </c>
      <c r="BF462" s="228">
        <f>IF(N462="snížená",J462,0)</f>
        <v>0</v>
      </c>
      <c r="BG462" s="228">
        <f>IF(N462="zákl. přenesená",J462,0)</f>
        <v>0</v>
      </c>
      <c r="BH462" s="228">
        <f>IF(N462="sníž. přenesená",J462,0)</f>
        <v>0</v>
      </c>
      <c r="BI462" s="228">
        <f>IF(N462="nulová",J462,0)</f>
        <v>0</v>
      </c>
      <c r="BJ462" s="18" t="s">
        <v>84</v>
      </c>
      <c r="BK462" s="228">
        <f>ROUND(I462*H462,2)</f>
        <v>0</v>
      </c>
      <c r="BL462" s="18" t="s">
        <v>213</v>
      </c>
      <c r="BM462" s="18" t="s">
        <v>916</v>
      </c>
    </row>
    <row r="463" s="1" customFormat="1">
      <c r="B463" s="39"/>
      <c r="C463" s="40"/>
      <c r="D463" s="229" t="s">
        <v>204</v>
      </c>
      <c r="E463" s="40"/>
      <c r="F463" s="230" t="s">
        <v>915</v>
      </c>
      <c r="G463" s="40"/>
      <c r="H463" s="40"/>
      <c r="I463" s="144"/>
      <c r="J463" s="40"/>
      <c r="K463" s="40"/>
      <c r="L463" s="44"/>
      <c r="M463" s="231"/>
      <c r="N463" s="80"/>
      <c r="O463" s="80"/>
      <c r="P463" s="80"/>
      <c r="Q463" s="80"/>
      <c r="R463" s="80"/>
      <c r="S463" s="80"/>
      <c r="T463" s="81"/>
      <c r="AT463" s="18" t="s">
        <v>204</v>
      </c>
      <c r="AU463" s="18" t="s">
        <v>86</v>
      </c>
    </row>
    <row r="464" s="12" customFormat="1">
      <c r="B464" s="235"/>
      <c r="C464" s="236"/>
      <c r="D464" s="229" t="s">
        <v>285</v>
      </c>
      <c r="E464" s="237" t="s">
        <v>19</v>
      </c>
      <c r="F464" s="238" t="s">
        <v>917</v>
      </c>
      <c r="G464" s="236"/>
      <c r="H464" s="239">
        <v>6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AT464" s="245" t="s">
        <v>285</v>
      </c>
      <c r="AU464" s="245" t="s">
        <v>86</v>
      </c>
      <c r="AV464" s="12" t="s">
        <v>86</v>
      </c>
      <c r="AW464" s="12" t="s">
        <v>37</v>
      </c>
      <c r="AX464" s="12" t="s">
        <v>84</v>
      </c>
      <c r="AY464" s="245" t="s">
        <v>195</v>
      </c>
    </row>
    <row r="465" s="1" customFormat="1" ht="16.5" customHeight="1">
      <c r="B465" s="39"/>
      <c r="C465" s="270" t="s">
        <v>918</v>
      </c>
      <c r="D465" s="270" t="s">
        <v>497</v>
      </c>
      <c r="E465" s="271" t="s">
        <v>919</v>
      </c>
      <c r="F465" s="272" t="s">
        <v>920</v>
      </c>
      <c r="G465" s="273" t="s">
        <v>312</v>
      </c>
      <c r="H465" s="274">
        <v>47</v>
      </c>
      <c r="I465" s="275"/>
      <c r="J465" s="276">
        <f>ROUND(I465*H465,2)</f>
        <v>0</v>
      </c>
      <c r="K465" s="272" t="s">
        <v>19</v>
      </c>
      <c r="L465" s="277"/>
      <c r="M465" s="278" t="s">
        <v>19</v>
      </c>
      <c r="N465" s="279" t="s">
        <v>47</v>
      </c>
      <c r="O465" s="80"/>
      <c r="P465" s="226">
        <f>O465*H465</f>
        <v>0</v>
      </c>
      <c r="Q465" s="226">
        <v>0.063</v>
      </c>
      <c r="R465" s="226">
        <f>Q465*H465</f>
        <v>2.9609999999999999</v>
      </c>
      <c r="S465" s="226">
        <v>0</v>
      </c>
      <c r="T465" s="227">
        <f>S465*H465</f>
        <v>0</v>
      </c>
      <c r="AR465" s="18" t="s">
        <v>229</v>
      </c>
      <c r="AT465" s="18" t="s">
        <v>497</v>
      </c>
      <c r="AU465" s="18" t="s">
        <v>86</v>
      </c>
      <c r="AY465" s="18" t="s">
        <v>195</v>
      </c>
      <c r="BE465" s="228">
        <f>IF(N465="základní",J465,0)</f>
        <v>0</v>
      </c>
      <c r="BF465" s="228">
        <f>IF(N465="snížená",J465,0)</f>
        <v>0</v>
      </c>
      <c r="BG465" s="228">
        <f>IF(N465="zákl. přenesená",J465,0)</f>
        <v>0</v>
      </c>
      <c r="BH465" s="228">
        <f>IF(N465="sníž. přenesená",J465,0)</f>
        <v>0</v>
      </c>
      <c r="BI465" s="228">
        <f>IF(N465="nulová",J465,0)</f>
        <v>0</v>
      </c>
      <c r="BJ465" s="18" t="s">
        <v>84</v>
      </c>
      <c r="BK465" s="228">
        <f>ROUND(I465*H465,2)</f>
        <v>0</v>
      </c>
      <c r="BL465" s="18" t="s">
        <v>213</v>
      </c>
      <c r="BM465" s="18" t="s">
        <v>921</v>
      </c>
    </row>
    <row r="466" s="1" customFormat="1">
      <c r="B466" s="39"/>
      <c r="C466" s="40"/>
      <c r="D466" s="229" t="s">
        <v>204</v>
      </c>
      <c r="E466" s="40"/>
      <c r="F466" s="230" t="s">
        <v>920</v>
      </c>
      <c r="G466" s="40"/>
      <c r="H466" s="40"/>
      <c r="I466" s="144"/>
      <c r="J466" s="40"/>
      <c r="K466" s="40"/>
      <c r="L466" s="44"/>
      <c r="M466" s="231"/>
      <c r="N466" s="80"/>
      <c r="O466" s="80"/>
      <c r="P466" s="80"/>
      <c r="Q466" s="80"/>
      <c r="R466" s="80"/>
      <c r="S466" s="80"/>
      <c r="T466" s="81"/>
      <c r="AT466" s="18" t="s">
        <v>204</v>
      </c>
      <c r="AU466" s="18" t="s">
        <v>86</v>
      </c>
    </row>
    <row r="467" s="12" customFormat="1">
      <c r="B467" s="235"/>
      <c r="C467" s="236"/>
      <c r="D467" s="229" t="s">
        <v>285</v>
      </c>
      <c r="E467" s="237" t="s">
        <v>19</v>
      </c>
      <c r="F467" s="238" t="s">
        <v>922</v>
      </c>
      <c r="G467" s="236"/>
      <c r="H467" s="239">
        <v>47</v>
      </c>
      <c r="I467" s="240"/>
      <c r="J467" s="236"/>
      <c r="K467" s="236"/>
      <c r="L467" s="241"/>
      <c r="M467" s="242"/>
      <c r="N467" s="243"/>
      <c r="O467" s="243"/>
      <c r="P467" s="243"/>
      <c r="Q467" s="243"/>
      <c r="R467" s="243"/>
      <c r="S467" s="243"/>
      <c r="T467" s="244"/>
      <c r="AT467" s="245" t="s">
        <v>285</v>
      </c>
      <c r="AU467" s="245" t="s">
        <v>86</v>
      </c>
      <c r="AV467" s="12" t="s">
        <v>86</v>
      </c>
      <c r="AW467" s="12" t="s">
        <v>37</v>
      </c>
      <c r="AX467" s="12" t="s">
        <v>84</v>
      </c>
      <c r="AY467" s="245" t="s">
        <v>195</v>
      </c>
    </row>
    <row r="468" s="1" customFormat="1" ht="22.5" customHeight="1">
      <c r="B468" s="39"/>
      <c r="C468" s="217" t="s">
        <v>923</v>
      </c>
      <c r="D468" s="217" t="s">
        <v>198</v>
      </c>
      <c r="E468" s="218" t="s">
        <v>924</v>
      </c>
      <c r="F468" s="219" t="s">
        <v>925</v>
      </c>
      <c r="G468" s="220" t="s">
        <v>312</v>
      </c>
      <c r="H468" s="221">
        <v>302</v>
      </c>
      <c r="I468" s="222"/>
      <c r="J468" s="223">
        <f>ROUND(I468*H468,2)</f>
        <v>0</v>
      </c>
      <c r="K468" s="219" t="s">
        <v>19</v>
      </c>
      <c r="L468" s="44"/>
      <c r="M468" s="224" t="s">
        <v>19</v>
      </c>
      <c r="N468" s="225" t="s">
        <v>47</v>
      </c>
      <c r="O468" s="80"/>
      <c r="P468" s="226">
        <f>O468*H468</f>
        <v>0</v>
      </c>
      <c r="Q468" s="226">
        <v>0.10095</v>
      </c>
      <c r="R468" s="226">
        <f>Q468*H468</f>
        <v>30.486899999999999</v>
      </c>
      <c r="S468" s="226">
        <v>0</v>
      </c>
      <c r="T468" s="227">
        <f>S468*H468</f>
        <v>0</v>
      </c>
      <c r="AR468" s="18" t="s">
        <v>213</v>
      </c>
      <c r="AT468" s="18" t="s">
        <v>198</v>
      </c>
      <c r="AU468" s="18" t="s">
        <v>86</v>
      </c>
      <c r="AY468" s="18" t="s">
        <v>195</v>
      </c>
      <c r="BE468" s="228">
        <f>IF(N468="základní",J468,0)</f>
        <v>0</v>
      </c>
      <c r="BF468" s="228">
        <f>IF(N468="snížená",J468,0)</f>
        <v>0</v>
      </c>
      <c r="BG468" s="228">
        <f>IF(N468="zákl. přenesená",J468,0)</f>
        <v>0</v>
      </c>
      <c r="BH468" s="228">
        <f>IF(N468="sníž. přenesená",J468,0)</f>
        <v>0</v>
      </c>
      <c r="BI468" s="228">
        <f>IF(N468="nulová",J468,0)</f>
        <v>0</v>
      </c>
      <c r="BJ468" s="18" t="s">
        <v>84</v>
      </c>
      <c r="BK468" s="228">
        <f>ROUND(I468*H468,2)</f>
        <v>0</v>
      </c>
      <c r="BL468" s="18" t="s">
        <v>213</v>
      </c>
      <c r="BM468" s="18" t="s">
        <v>926</v>
      </c>
    </row>
    <row r="469" s="1" customFormat="1">
      <c r="B469" s="39"/>
      <c r="C469" s="40"/>
      <c r="D469" s="229" t="s">
        <v>204</v>
      </c>
      <c r="E469" s="40"/>
      <c r="F469" s="230" t="s">
        <v>925</v>
      </c>
      <c r="G469" s="40"/>
      <c r="H469" s="40"/>
      <c r="I469" s="144"/>
      <c r="J469" s="40"/>
      <c r="K469" s="40"/>
      <c r="L469" s="44"/>
      <c r="M469" s="231"/>
      <c r="N469" s="80"/>
      <c r="O469" s="80"/>
      <c r="P469" s="80"/>
      <c r="Q469" s="80"/>
      <c r="R469" s="80"/>
      <c r="S469" s="80"/>
      <c r="T469" s="81"/>
      <c r="AT469" s="18" t="s">
        <v>204</v>
      </c>
      <c r="AU469" s="18" t="s">
        <v>86</v>
      </c>
    </row>
    <row r="470" s="12" customFormat="1">
      <c r="B470" s="235"/>
      <c r="C470" s="236"/>
      <c r="D470" s="229" t="s">
        <v>285</v>
      </c>
      <c r="E470" s="237" t="s">
        <v>19</v>
      </c>
      <c r="F470" s="238" t="s">
        <v>927</v>
      </c>
      <c r="G470" s="236"/>
      <c r="H470" s="239">
        <v>302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AT470" s="245" t="s">
        <v>285</v>
      </c>
      <c r="AU470" s="245" t="s">
        <v>86</v>
      </c>
      <c r="AV470" s="12" t="s">
        <v>86</v>
      </c>
      <c r="AW470" s="12" t="s">
        <v>37</v>
      </c>
      <c r="AX470" s="12" t="s">
        <v>84</v>
      </c>
      <c r="AY470" s="245" t="s">
        <v>195</v>
      </c>
    </row>
    <row r="471" s="1" customFormat="1" ht="16.5" customHeight="1">
      <c r="B471" s="39"/>
      <c r="C471" s="270" t="s">
        <v>928</v>
      </c>
      <c r="D471" s="270" t="s">
        <v>497</v>
      </c>
      <c r="E471" s="271" t="s">
        <v>929</v>
      </c>
      <c r="F471" s="272" t="s">
        <v>930</v>
      </c>
      <c r="G471" s="273" t="s">
        <v>312</v>
      </c>
      <c r="H471" s="274">
        <v>302</v>
      </c>
      <c r="I471" s="275"/>
      <c r="J471" s="276">
        <f>ROUND(I471*H471,2)</f>
        <v>0</v>
      </c>
      <c r="K471" s="272" t="s">
        <v>208</v>
      </c>
      <c r="L471" s="277"/>
      <c r="M471" s="278" t="s">
        <v>19</v>
      </c>
      <c r="N471" s="279" t="s">
        <v>47</v>
      </c>
      <c r="O471" s="80"/>
      <c r="P471" s="226">
        <f>O471*H471</f>
        <v>0</v>
      </c>
      <c r="Q471" s="226">
        <v>0.048000000000000001</v>
      </c>
      <c r="R471" s="226">
        <f>Q471*H471</f>
        <v>14.496</v>
      </c>
      <c r="S471" s="226">
        <v>0</v>
      </c>
      <c r="T471" s="227">
        <f>S471*H471</f>
        <v>0</v>
      </c>
      <c r="AR471" s="18" t="s">
        <v>229</v>
      </c>
      <c r="AT471" s="18" t="s">
        <v>497</v>
      </c>
      <c r="AU471" s="18" t="s">
        <v>86</v>
      </c>
      <c r="AY471" s="18" t="s">
        <v>195</v>
      </c>
      <c r="BE471" s="228">
        <f>IF(N471="základní",J471,0)</f>
        <v>0</v>
      </c>
      <c r="BF471" s="228">
        <f>IF(N471="snížená",J471,0)</f>
        <v>0</v>
      </c>
      <c r="BG471" s="228">
        <f>IF(N471="zákl. přenesená",J471,0)</f>
        <v>0</v>
      </c>
      <c r="BH471" s="228">
        <f>IF(N471="sníž. přenesená",J471,0)</f>
        <v>0</v>
      </c>
      <c r="BI471" s="228">
        <f>IF(N471="nulová",J471,0)</f>
        <v>0</v>
      </c>
      <c r="BJ471" s="18" t="s">
        <v>84</v>
      </c>
      <c r="BK471" s="228">
        <f>ROUND(I471*H471,2)</f>
        <v>0</v>
      </c>
      <c r="BL471" s="18" t="s">
        <v>213</v>
      </c>
      <c r="BM471" s="18" t="s">
        <v>931</v>
      </c>
    </row>
    <row r="472" s="1" customFormat="1">
      <c r="B472" s="39"/>
      <c r="C472" s="40"/>
      <c r="D472" s="229" t="s">
        <v>204</v>
      </c>
      <c r="E472" s="40"/>
      <c r="F472" s="230" t="s">
        <v>930</v>
      </c>
      <c r="G472" s="40"/>
      <c r="H472" s="40"/>
      <c r="I472" s="144"/>
      <c r="J472" s="40"/>
      <c r="K472" s="40"/>
      <c r="L472" s="44"/>
      <c r="M472" s="231"/>
      <c r="N472" s="80"/>
      <c r="O472" s="80"/>
      <c r="P472" s="80"/>
      <c r="Q472" s="80"/>
      <c r="R472" s="80"/>
      <c r="S472" s="80"/>
      <c r="T472" s="81"/>
      <c r="AT472" s="18" t="s">
        <v>204</v>
      </c>
      <c r="AU472" s="18" t="s">
        <v>86</v>
      </c>
    </row>
    <row r="473" s="12" customFormat="1">
      <c r="B473" s="235"/>
      <c r="C473" s="236"/>
      <c r="D473" s="229" t="s">
        <v>285</v>
      </c>
      <c r="E473" s="237" t="s">
        <v>19</v>
      </c>
      <c r="F473" s="238" t="s">
        <v>932</v>
      </c>
      <c r="G473" s="236"/>
      <c r="H473" s="239">
        <v>302</v>
      </c>
      <c r="I473" s="240"/>
      <c r="J473" s="236"/>
      <c r="K473" s="236"/>
      <c r="L473" s="241"/>
      <c r="M473" s="242"/>
      <c r="N473" s="243"/>
      <c r="O473" s="243"/>
      <c r="P473" s="243"/>
      <c r="Q473" s="243"/>
      <c r="R473" s="243"/>
      <c r="S473" s="243"/>
      <c r="T473" s="244"/>
      <c r="AT473" s="245" t="s">
        <v>285</v>
      </c>
      <c r="AU473" s="245" t="s">
        <v>86</v>
      </c>
      <c r="AV473" s="12" t="s">
        <v>86</v>
      </c>
      <c r="AW473" s="12" t="s">
        <v>37</v>
      </c>
      <c r="AX473" s="12" t="s">
        <v>84</v>
      </c>
      <c r="AY473" s="245" t="s">
        <v>195</v>
      </c>
    </row>
    <row r="474" s="1" customFormat="1" ht="16.5" customHeight="1">
      <c r="B474" s="39"/>
      <c r="C474" s="217" t="s">
        <v>933</v>
      </c>
      <c r="D474" s="217" t="s">
        <v>198</v>
      </c>
      <c r="E474" s="218" t="s">
        <v>934</v>
      </c>
      <c r="F474" s="219" t="s">
        <v>935</v>
      </c>
      <c r="G474" s="220" t="s">
        <v>312</v>
      </c>
      <c r="H474" s="221">
        <v>59</v>
      </c>
      <c r="I474" s="222"/>
      <c r="J474" s="223">
        <f>ROUND(I474*H474,2)</f>
        <v>0</v>
      </c>
      <c r="K474" s="219" t="s">
        <v>208</v>
      </c>
      <c r="L474" s="44"/>
      <c r="M474" s="224" t="s">
        <v>19</v>
      </c>
      <c r="N474" s="225" t="s">
        <v>47</v>
      </c>
      <c r="O474" s="80"/>
      <c r="P474" s="226">
        <f>O474*H474</f>
        <v>0</v>
      </c>
      <c r="Q474" s="226">
        <v>0.00060999999999999997</v>
      </c>
      <c r="R474" s="226">
        <f>Q474*H474</f>
        <v>0.035990000000000001</v>
      </c>
      <c r="S474" s="226">
        <v>0</v>
      </c>
      <c r="T474" s="227">
        <f>S474*H474</f>
        <v>0</v>
      </c>
      <c r="AR474" s="18" t="s">
        <v>213</v>
      </c>
      <c r="AT474" s="18" t="s">
        <v>198</v>
      </c>
      <c r="AU474" s="18" t="s">
        <v>86</v>
      </c>
      <c r="AY474" s="18" t="s">
        <v>195</v>
      </c>
      <c r="BE474" s="228">
        <f>IF(N474="základní",J474,0)</f>
        <v>0</v>
      </c>
      <c r="BF474" s="228">
        <f>IF(N474="snížená",J474,0)</f>
        <v>0</v>
      </c>
      <c r="BG474" s="228">
        <f>IF(N474="zákl. přenesená",J474,0)</f>
        <v>0</v>
      </c>
      <c r="BH474" s="228">
        <f>IF(N474="sníž. přenesená",J474,0)</f>
        <v>0</v>
      </c>
      <c r="BI474" s="228">
        <f>IF(N474="nulová",J474,0)</f>
        <v>0</v>
      </c>
      <c r="BJ474" s="18" t="s">
        <v>84</v>
      </c>
      <c r="BK474" s="228">
        <f>ROUND(I474*H474,2)</f>
        <v>0</v>
      </c>
      <c r="BL474" s="18" t="s">
        <v>213</v>
      </c>
      <c r="BM474" s="18" t="s">
        <v>936</v>
      </c>
    </row>
    <row r="475" s="1" customFormat="1">
      <c r="B475" s="39"/>
      <c r="C475" s="40"/>
      <c r="D475" s="229" t="s">
        <v>204</v>
      </c>
      <c r="E475" s="40"/>
      <c r="F475" s="230" t="s">
        <v>937</v>
      </c>
      <c r="G475" s="40"/>
      <c r="H475" s="40"/>
      <c r="I475" s="144"/>
      <c r="J475" s="40"/>
      <c r="K475" s="40"/>
      <c r="L475" s="44"/>
      <c r="M475" s="231"/>
      <c r="N475" s="80"/>
      <c r="O475" s="80"/>
      <c r="P475" s="80"/>
      <c r="Q475" s="80"/>
      <c r="R475" s="80"/>
      <c r="S475" s="80"/>
      <c r="T475" s="81"/>
      <c r="AT475" s="18" t="s">
        <v>204</v>
      </c>
      <c r="AU475" s="18" t="s">
        <v>86</v>
      </c>
    </row>
    <row r="476" s="12" customFormat="1">
      <c r="B476" s="235"/>
      <c r="C476" s="236"/>
      <c r="D476" s="229" t="s">
        <v>285</v>
      </c>
      <c r="E476" s="237" t="s">
        <v>19</v>
      </c>
      <c r="F476" s="238" t="s">
        <v>938</v>
      </c>
      <c r="G476" s="236"/>
      <c r="H476" s="239">
        <v>59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AT476" s="245" t="s">
        <v>285</v>
      </c>
      <c r="AU476" s="245" t="s">
        <v>86</v>
      </c>
      <c r="AV476" s="12" t="s">
        <v>86</v>
      </c>
      <c r="AW476" s="12" t="s">
        <v>37</v>
      </c>
      <c r="AX476" s="12" t="s">
        <v>84</v>
      </c>
      <c r="AY476" s="245" t="s">
        <v>195</v>
      </c>
    </row>
    <row r="477" s="1" customFormat="1" ht="16.5" customHeight="1">
      <c r="B477" s="39"/>
      <c r="C477" s="217" t="s">
        <v>939</v>
      </c>
      <c r="D477" s="217" t="s">
        <v>198</v>
      </c>
      <c r="E477" s="218" t="s">
        <v>940</v>
      </c>
      <c r="F477" s="219" t="s">
        <v>941</v>
      </c>
      <c r="G477" s="220" t="s">
        <v>312</v>
      </c>
      <c r="H477" s="221">
        <v>59</v>
      </c>
      <c r="I477" s="222"/>
      <c r="J477" s="223">
        <f>ROUND(I477*H477,2)</f>
        <v>0</v>
      </c>
      <c r="K477" s="219" t="s">
        <v>208</v>
      </c>
      <c r="L477" s="44"/>
      <c r="M477" s="224" t="s">
        <v>19</v>
      </c>
      <c r="N477" s="225" t="s">
        <v>47</v>
      </c>
      <c r="O477" s="80"/>
      <c r="P477" s="226">
        <f>O477*H477</f>
        <v>0</v>
      </c>
      <c r="Q477" s="226">
        <v>0</v>
      </c>
      <c r="R477" s="226">
        <f>Q477*H477</f>
        <v>0</v>
      </c>
      <c r="S477" s="226">
        <v>0</v>
      </c>
      <c r="T477" s="227">
        <f>S477*H477</f>
        <v>0</v>
      </c>
      <c r="AR477" s="18" t="s">
        <v>213</v>
      </c>
      <c r="AT477" s="18" t="s">
        <v>198</v>
      </c>
      <c r="AU477" s="18" t="s">
        <v>86</v>
      </c>
      <c r="AY477" s="18" t="s">
        <v>195</v>
      </c>
      <c r="BE477" s="228">
        <f>IF(N477="základní",J477,0)</f>
        <v>0</v>
      </c>
      <c r="BF477" s="228">
        <f>IF(N477="snížená",J477,0)</f>
        <v>0</v>
      </c>
      <c r="BG477" s="228">
        <f>IF(N477="zákl. přenesená",J477,0)</f>
        <v>0</v>
      </c>
      <c r="BH477" s="228">
        <f>IF(N477="sníž. přenesená",J477,0)</f>
        <v>0</v>
      </c>
      <c r="BI477" s="228">
        <f>IF(N477="nulová",J477,0)</f>
        <v>0</v>
      </c>
      <c r="BJ477" s="18" t="s">
        <v>84</v>
      </c>
      <c r="BK477" s="228">
        <f>ROUND(I477*H477,2)</f>
        <v>0</v>
      </c>
      <c r="BL477" s="18" t="s">
        <v>213</v>
      </c>
      <c r="BM477" s="18" t="s">
        <v>942</v>
      </c>
    </row>
    <row r="478" s="1" customFormat="1">
      <c r="B478" s="39"/>
      <c r="C478" s="40"/>
      <c r="D478" s="229" t="s">
        <v>204</v>
      </c>
      <c r="E478" s="40"/>
      <c r="F478" s="230" t="s">
        <v>943</v>
      </c>
      <c r="G478" s="40"/>
      <c r="H478" s="40"/>
      <c r="I478" s="144"/>
      <c r="J478" s="40"/>
      <c r="K478" s="40"/>
      <c r="L478" s="44"/>
      <c r="M478" s="231"/>
      <c r="N478" s="80"/>
      <c r="O478" s="80"/>
      <c r="P478" s="80"/>
      <c r="Q478" s="80"/>
      <c r="R478" s="80"/>
      <c r="S478" s="80"/>
      <c r="T478" s="81"/>
      <c r="AT478" s="18" t="s">
        <v>204</v>
      </c>
      <c r="AU478" s="18" t="s">
        <v>86</v>
      </c>
    </row>
    <row r="479" s="12" customFormat="1">
      <c r="B479" s="235"/>
      <c r="C479" s="236"/>
      <c r="D479" s="229" t="s">
        <v>285</v>
      </c>
      <c r="E479" s="237" t="s">
        <v>19</v>
      </c>
      <c r="F479" s="238" t="s">
        <v>944</v>
      </c>
      <c r="G479" s="236"/>
      <c r="H479" s="239">
        <v>59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AT479" s="245" t="s">
        <v>285</v>
      </c>
      <c r="AU479" s="245" t="s">
        <v>86</v>
      </c>
      <c r="AV479" s="12" t="s">
        <v>86</v>
      </c>
      <c r="AW479" s="12" t="s">
        <v>37</v>
      </c>
      <c r="AX479" s="12" t="s">
        <v>84</v>
      </c>
      <c r="AY479" s="245" t="s">
        <v>195</v>
      </c>
    </row>
    <row r="480" s="1" customFormat="1" ht="16.5" customHeight="1">
      <c r="B480" s="39"/>
      <c r="C480" s="217" t="s">
        <v>945</v>
      </c>
      <c r="D480" s="217" t="s">
        <v>198</v>
      </c>
      <c r="E480" s="218" t="s">
        <v>946</v>
      </c>
      <c r="F480" s="219" t="s">
        <v>947</v>
      </c>
      <c r="G480" s="220" t="s">
        <v>312</v>
      </c>
      <c r="H480" s="221">
        <v>59</v>
      </c>
      <c r="I480" s="222"/>
      <c r="J480" s="223">
        <f>ROUND(I480*H480,2)</f>
        <v>0</v>
      </c>
      <c r="K480" s="219" t="s">
        <v>208</v>
      </c>
      <c r="L480" s="44"/>
      <c r="M480" s="224" t="s">
        <v>19</v>
      </c>
      <c r="N480" s="225" t="s">
        <v>47</v>
      </c>
      <c r="O480" s="80"/>
      <c r="P480" s="226">
        <f>O480*H480</f>
        <v>0</v>
      </c>
      <c r="Q480" s="226">
        <v>0</v>
      </c>
      <c r="R480" s="226">
        <f>Q480*H480</f>
        <v>0</v>
      </c>
      <c r="S480" s="226">
        <v>0</v>
      </c>
      <c r="T480" s="227">
        <f>S480*H480</f>
        <v>0</v>
      </c>
      <c r="AR480" s="18" t="s">
        <v>213</v>
      </c>
      <c r="AT480" s="18" t="s">
        <v>198</v>
      </c>
      <c r="AU480" s="18" t="s">
        <v>86</v>
      </c>
      <c r="AY480" s="18" t="s">
        <v>195</v>
      </c>
      <c r="BE480" s="228">
        <f>IF(N480="základní",J480,0)</f>
        <v>0</v>
      </c>
      <c r="BF480" s="228">
        <f>IF(N480="snížená",J480,0)</f>
        <v>0</v>
      </c>
      <c r="BG480" s="228">
        <f>IF(N480="zákl. přenesená",J480,0)</f>
        <v>0</v>
      </c>
      <c r="BH480" s="228">
        <f>IF(N480="sníž. přenesená",J480,0)</f>
        <v>0</v>
      </c>
      <c r="BI480" s="228">
        <f>IF(N480="nulová",J480,0)</f>
        <v>0</v>
      </c>
      <c r="BJ480" s="18" t="s">
        <v>84</v>
      </c>
      <c r="BK480" s="228">
        <f>ROUND(I480*H480,2)</f>
        <v>0</v>
      </c>
      <c r="BL480" s="18" t="s">
        <v>213</v>
      </c>
      <c r="BM480" s="18" t="s">
        <v>948</v>
      </c>
    </row>
    <row r="481" s="1" customFormat="1">
      <c r="B481" s="39"/>
      <c r="C481" s="40"/>
      <c r="D481" s="229" t="s">
        <v>204</v>
      </c>
      <c r="E481" s="40"/>
      <c r="F481" s="230" t="s">
        <v>949</v>
      </c>
      <c r="G481" s="40"/>
      <c r="H481" s="40"/>
      <c r="I481" s="144"/>
      <c r="J481" s="40"/>
      <c r="K481" s="40"/>
      <c r="L481" s="44"/>
      <c r="M481" s="231"/>
      <c r="N481" s="80"/>
      <c r="O481" s="80"/>
      <c r="P481" s="80"/>
      <c r="Q481" s="80"/>
      <c r="R481" s="80"/>
      <c r="S481" s="80"/>
      <c r="T481" s="81"/>
      <c r="AT481" s="18" t="s">
        <v>204</v>
      </c>
      <c r="AU481" s="18" t="s">
        <v>86</v>
      </c>
    </row>
    <row r="482" s="12" customFormat="1">
      <c r="B482" s="235"/>
      <c r="C482" s="236"/>
      <c r="D482" s="229" t="s">
        <v>285</v>
      </c>
      <c r="E482" s="237" t="s">
        <v>19</v>
      </c>
      <c r="F482" s="238" t="s">
        <v>950</v>
      </c>
      <c r="G482" s="236"/>
      <c r="H482" s="239">
        <v>59</v>
      </c>
      <c r="I482" s="240"/>
      <c r="J482" s="236"/>
      <c r="K482" s="236"/>
      <c r="L482" s="241"/>
      <c r="M482" s="242"/>
      <c r="N482" s="243"/>
      <c r="O482" s="243"/>
      <c r="P482" s="243"/>
      <c r="Q482" s="243"/>
      <c r="R482" s="243"/>
      <c r="S482" s="243"/>
      <c r="T482" s="244"/>
      <c r="AT482" s="245" t="s">
        <v>285</v>
      </c>
      <c r="AU482" s="245" t="s">
        <v>86</v>
      </c>
      <c r="AV482" s="12" t="s">
        <v>86</v>
      </c>
      <c r="AW482" s="12" t="s">
        <v>37</v>
      </c>
      <c r="AX482" s="12" t="s">
        <v>84</v>
      </c>
      <c r="AY482" s="245" t="s">
        <v>195</v>
      </c>
    </row>
    <row r="483" s="11" customFormat="1" ht="22.8" customHeight="1">
      <c r="B483" s="201"/>
      <c r="C483" s="202"/>
      <c r="D483" s="203" t="s">
        <v>75</v>
      </c>
      <c r="E483" s="215" t="s">
        <v>379</v>
      </c>
      <c r="F483" s="215" t="s">
        <v>380</v>
      </c>
      <c r="G483" s="202"/>
      <c r="H483" s="202"/>
      <c r="I483" s="205"/>
      <c r="J483" s="216">
        <f>BK483</f>
        <v>0</v>
      </c>
      <c r="K483" s="202"/>
      <c r="L483" s="207"/>
      <c r="M483" s="208"/>
      <c r="N483" s="209"/>
      <c r="O483" s="209"/>
      <c r="P483" s="210">
        <f>SUM(P484:P510)</f>
        <v>0</v>
      </c>
      <c r="Q483" s="209"/>
      <c r="R483" s="210">
        <f>SUM(R484:R510)</f>
        <v>0</v>
      </c>
      <c r="S483" s="209"/>
      <c r="T483" s="211">
        <f>SUM(T484:T510)</f>
        <v>0</v>
      </c>
      <c r="AR483" s="212" t="s">
        <v>84</v>
      </c>
      <c r="AT483" s="213" t="s">
        <v>75</v>
      </c>
      <c r="AU483" s="213" t="s">
        <v>84</v>
      </c>
      <c r="AY483" s="212" t="s">
        <v>195</v>
      </c>
      <c r="BK483" s="214">
        <f>SUM(BK484:BK510)</f>
        <v>0</v>
      </c>
    </row>
    <row r="484" s="1" customFormat="1" ht="22.5" customHeight="1">
      <c r="B484" s="39"/>
      <c r="C484" s="217" t="s">
        <v>951</v>
      </c>
      <c r="D484" s="217" t="s">
        <v>198</v>
      </c>
      <c r="E484" s="218" t="s">
        <v>952</v>
      </c>
      <c r="F484" s="219" t="s">
        <v>953</v>
      </c>
      <c r="G484" s="220" t="s">
        <v>336</v>
      </c>
      <c r="H484" s="221">
        <v>2778.0819999999999</v>
      </c>
      <c r="I484" s="222"/>
      <c r="J484" s="223">
        <f>ROUND(I484*H484,2)</f>
        <v>0</v>
      </c>
      <c r="K484" s="219" t="s">
        <v>19</v>
      </c>
      <c r="L484" s="44"/>
      <c r="M484" s="224" t="s">
        <v>19</v>
      </c>
      <c r="N484" s="225" t="s">
        <v>47</v>
      </c>
      <c r="O484" s="80"/>
      <c r="P484" s="226">
        <f>O484*H484</f>
        <v>0</v>
      </c>
      <c r="Q484" s="226">
        <v>0</v>
      </c>
      <c r="R484" s="226">
        <f>Q484*H484</f>
        <v>0</v>
      </c>
      <c r="S484" s="226">
        <v>0</v>
      </c>
      <c r="T484" s="227">
        <f>S484*H484</f>
        <v>0</v>
      </c>
      <c r="AR484" s="18" t="s">
        <v>213</v>
      </c>
      <c r="AT484" s="18" t="s">
        <v>198</v>
      </c>
      <c r="AU484" s="18" t="s">
        <v>86</v>
      </c>
      <c r="AY484" s="18" t="s">
        <v>195</v>
      </c>
      <c r="BE484" s="228">
        <f>IF(N484="základní",J484,0)</f>
        <v>0</v>
      </c>
      <c r="BF484" s="228">
        <f>IF(N484="snížená",J484,0)</f>
        <v>0</v>
      </c>
      <c r="BG484" s="228">
        <f>IF(N484="zákl. přenesená",J484,0)</f>
        <v>0</v>
      </c>
      <c r="BH484" s="228">
        <f>IF(N484="sníž. přenesená",J484,0)</f>
        <v>0</v>
      </c>
      <c r="BI484" s="228">
        <f>IF(N484="nulová",J484,0)</f>
        <v>0</v>
      </c>
      <c r="BJ484" s="18" t="s">
        <v>84</v>
      </c>
      <c r="BK484" s="228">
        <f>ROUND(I484*H484,2)</f>
        <v>0</v>
      </c>
      <c r="BL484" s="18" t="s">
        <v>213</v>
      </c>
      <c r="BM484" s="18" t="s">
        <v>954</v>
      </c>
    </row>
    <row r="485" s="1" customFormat="1">
      <c r="B485" s="39"/>
      <c r="C485" s="40"/>
      <c r="D485" s="229" t="s">
        <v>204</v>
      </c>
      <c r="E485" s="40"/>
      <c r="F485" s="230" t="s">
        <v>955</v>
      </c>
      <c r="G485" s="40"/>
      <c r="H485" s="40"/>
      <c r="I485" s="144"/>
      <c r="J485" s="40"/>
      <c r="K485" s="40"/>
      <c r="L485" s="44"/>
      <c r="M485" s="231"/>
      <c r="N485" s="80"/>
      <c r="O485" s="80"/>
      <c r="P485" s="80"/>
      <c r="Q485" s="80"/>
      <c r="R485" s="80"/>
      <c r="S485" s="80"/>
      <c r="T485" s="81"/>
      <c r="AT485" s="18" t="s">
        <v>204</v>
      </c>
      <c r="AU485" s="18" t="s">
        <v>86</v>
      </c>
    </row>
    <row r="486" s="14" customFormat="1">
      <c r="B486" s="257"/>
      <c r="C486" s="258"/>
      <c r="D486" s="229" t="s">
        <v>285</v>
      </c>
      <c r="E486" s="259" t="s">
        <v>19</v>
      </c>
      <c r="F486" s="260" t="s">
        <v>956</v>
      </c>
      <c r="G486" s="258"/>
      <c r="H486" s="259" t="s">
        <v>19</v>
      </c>
      <c r="I486" s="261"/>
      <c r="J486" s="258"/>
      <c r="K486" s="258"/>
      <c r="L486" s="262"/>
      <c r="M486" s="263"/>
      <c r="N486" s="264"/>
      <c r="O486" s="264"/>
      <c r="P486" s="264"/>
      <c r="Q486" s="264"/>
      <c r="R486" s="264"/>
      <c r="S486" s="264"/>
      <c r="T486" s="265"/>
      <c r="AT486" s="266" t="s">
        <v>285</v>
      </c>
      <c r="AU486" s="266" t="s">
        <v>86</v>
      </c>
      <c r="AV486" s="14" t="s">
        <v>84</v>
      </c>
      <c r="AW486" s="14" t="s">
        <v>37</v>
      </c>
      <c r="AX486" s="14" t="s">
        <v>76</v>
      </c>
      <c r="AY486" s="266" t="s">
        <v>195</v>
      </c>
    </row>
    <row r="487" s="12" customFormat="1">
      <c r="B487" s="235"/>
      <c r="C487" s="236"/>
      <c r="D487" s="229" t="s">
        <v>285</v>
      </c>
      <c r="E487" s="237" t="s">
        <v>19</v>
      </c>
      <c r="F487" s="238" t="s">
        <v>957</v>
      </c>
      <c r="G487" s="236"/>
      <c r="H487" s="239">
        <v>1950.75</v>
      </c>
      <c r="I487" s="240"/>
      <c r="J487" s="236"/>
      <c r="K487" s="236"/>
      <c r="L487" s="241"/>
      <c r="M487" s="242"/>
      <c r="N487" s="243"/>
      <c r="O487" s="243"/>
      <c r="P487" s="243"/>
      <c r="Q487" s="243"/>
      <c r="R487" s="243"/>
      <c r="S487" s="243"/>
      <c r="T487" s="244"/>
      <c r="AT487" s="245" t="s">
        <v>285</v>
      </c>
      <c r="AU487" s="245" t="s">
        <v>86</v>
      </c>
      <c r="AV487" s="12" t="s">
        <v>86</v>
      </c>
      <c r="AW487" s="12" t="s">
        <v>37</v>
      </c>
      <c r="AX487" s="12" t="s">
        <v>76</v>
      </c>
      <c r="AY487" s="245" t="s">
        <v>195</v>
      </c>
    </row>
    <row r="488" s="12" customFormat="1">
      <c r="B488" s="235"/>
      <c r="C488" s="236"/>
      <c r="D488" s="229" t="s">
        <v>285</v>
      </c>
      <c r="E488" s="237" t="s">
        <v>19</v>
      </c>
      <c r="F488" s="238" t="s">
        <v>958</v>
      </c>
      <c r="G488" s="236"/>
      <c r="H488" s="239">
        <v>61.380000000000003</v>
      </c>
      <c r="I488" s="240"/>
      <c r="J488" s="236"/>
      <c r="K488" s="236"/>
      <c r="L488" s="241"/>
      <c r="M488" s="242"/>
      <c r="N488" s="243"/>
      <c r="O488" s="243"/>
      <c r="P488" s="243"/>
      <c r="Q488" s="243"/>
      <c r="R488" s="243"/>
      <c r="S488" s="243"/>
      <c r="T488" s="244"/>
      <c r="AT488" s="245" t="s">
        <v>285</v>
      </c>
      <c r="AU488" s="245" t="s">
        <v>86</v>
      </c>
      <c r="AV488" s="12" t="s">
        <v>86</v>
      </c>
      <c r="AW488" s="12" t="s">
        <v>37</v>
      </c>
      <c r="AX488" s="12" t="s">
        <v>76</v>
      </c>
      <c r="AY488" s="245" t="s">
        <v>195</v>
      </c>
    </row>
    <row r="489" s="14" customFormat="1">
      <c r="B489" s="257"/>
      <c r="C489" s="258"/>
      <c r="D489" s="229" t="s">
        <v>285</v>
      </c>
      <c r="E489" s="259" t="s">
        <v>19</v>
      </c>
      <c r="F489" s="260" t="s">
        <v>959</v>
      </c>
      <c r="G489" s="258"/>
      <c r="H489" s="259" t="s">
        <v>19</v>
      </c>
      <c r="I489" s="261"/>
      <c r="J489" s="258"/>
      <c r="K489" s="258"/>
      <c r="L489" s="262"/>
      <c r="M489" s="263"/>
      <c r="N489" s="264"/>
      <c r="O489" s="264"/>
      <c r="P489" s="264"/>
      <c r="Q489" s="264"/>
      <c r="R489" s="264"/>
      <c r="S489" s="264"/>
      <c r="T489" s="265"/>
      <c r="AT489" s="266" t="s">
        <v>285</v>
      </c>
      <c r="AU489" s="266" t="s">
        <v>86</v>
      </c>
      <c r="AV489" s="14" t="s">
        <v>84</v>
      </c>
      <c r="AW489" s="14" t="s">
        <v>37</v>
      </c>
      <c r="AX489" s="14" t="s">
        <v>76</v>
      </c>
      <c r="AY489" s="266" t="s">
        <v>195</v>
      </c>
    </row>
    <row r="490" s="12" customFormat="1">
      <c r="B490" s="235"/>
      <c r="C490" s="236"/>
      <c r="D490" s="229" t="s">
        <v>285</v>
      </c>
      <c r="E490" s="237" t="s">
        <v>19</v>
      </c>
      <c r="F490" s="238" t="s">
        <v>530</v>
      </c>
      <c r="G490" s="236"/>
      <c r="H490" s="239">
        <v>765.952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AT490" s="245" t="s">
        <v>285</v>
      </c>
      <c r="AU490" s="245" t="s">
        <v>86</v>
      </c>
      <c r="AV490" s="12" t="s">
        <v>86</v>
      </c>
      <c r="AW490" s="12" t="s">
        <v>37</v>
      </c>
      <c r="AX490" s="12" t="s">
        <v>76</v>
      </c>
      <c r="AY490" s="245" t="s">
        <v>195</v>
      </c>
    </row>
    <row r="491" s="13" customFormat="1">
      <c r="B491" s="246"/>
      <c r="C491" s="247"/>
      <c r="D491" s="229" t="s">
        <v>285</v>
      </c>
      <c r="E491" s="248" t="s">
        <v>19</v>
      </c>
      <c r="F491" s="249" t="s">
        <v>294</v>
      </c>
      <c r="G491" s="247"/>
      <c r="H491" s="250">
        <v>2778.0819999999999</v>
      </c>
      <c r="I491" s="251"/>
      <c r="J491" s="247"/>
      <c r="K491" s="247"/>
      <c r="L491" s="252"/>
      <c r="M491" s="253"/>
      <c r="N491" s="254"/>
      <c r="O491" s="254"/>
      <c r="P491" s="254"/>
      <c r="Q491" s="254"/>
      <c r="R491" s="254"/>
      <c r="S491" s="254"/>
      <c r="T491" s="255"/>
      <c r="AT491" s="256" t="s">
        <v>285</v>
      </c>
      <c r="AU491" s="256" t="s">
        <v>86</v>
      </c>
      <c r="AV491" s="13" t="s">
        <v>213</v>
      </c>
      <c r="AW491" s="13" t="s">
        <v>37</v>
      </c>
      <c r="AX491" s="13" t="s">
        <v>84</v>
      </c>
      <c r="AY491" s="256" t="s">
        <v>195</v>
      </c>
    </row>
    <row r="492" s="1" customFormat="1" ht="16.5" customHeight="1">
      <c r="B492" s="39"/>
      <c r="C492" s="217" t="s">
        <v>960</v>
      </c>
      <c r="D492" s="217" t="s">
        <v>198</v>
      </c>
      <c r="E492" s="218" t="s">
        <v>394</v>
      </c>
      <c r="F492" s="219" t="s">
        <v>961</v>
      </c>
      <c r="G492" s="220" t="s">
        <v>336</v>
      </c>
      <c r="H492" s="221">
        <v>29.960000000000001</v>
      </c>
      <c r="I492" s="222"/>
      <c r="J492" s="223">
        <f>ROUND(I492*H492,2)</f>
        <v>0</v>
      </c>
      <c r="K492" s="219" t="s">
        <v>19</v>
      </c>
      <c r="L492" s="44"/>
      <c r="M492" s="224" t="s">
        <v>19</v>
      </c>
      <c r="N492" s="225" t="s">
        <v>47</v>
      </c>
      <c r="O492" s="80"/>
      <c r="P492" s="226">
        <f>O492*H492</f>
        <v>0</v>
      </c>
      <c r="Q492" s="226">
        <v>0</v>
      </c>
      <c r="R492" s="226">
        <f>Q492*H492</f>
        <v>0</v>
      </c>
      <c r="S492" s="226">
        <v>0</v>
      </c>
      <c r="T492" s="227">
        <f>S492*H492</f>
        <v>0</v>
      </c>
      <c r="AR492" s="18" t="s">
        <v>213</v>
      </c>
      <c r="AT492" s="18" t="s">
        <v>198</v>
      </c>
      <c r="AU492" s="18" t="s">
        <v>86</v>
      </c>
      <c r="AY492" s="18" t="s">
        <v>195</v>
      </c>
      <c r="BE492" s="228">
        <f>IF(N492="základní",J492,0)</f>
        <v>0</v>
      </c>
      <c r="BF492" s="228">
        <f>IF(N492="snížená",J492,0)</f>
        <v>0</v>
      </c>
      <c r="BG492" s="228">
        <f>IF(N492="zákl. přenesená",J492,0)</f>
        <v>0</v>
      </c>
      <c r="BH492" s="228">
        <f>IF(N492="sníž. přenesená",J492,0)</f>
        <v>0</v>
      </c>
      <c r="BI492" s="228">
        <f>IF(N492="nulová",J492,0)</f>
        <v>0</v>
      </c>
      <c r="BJ492" s="18" t="s">
        <v>84</v>
      </c>
      <c r="BK492" s="228">
        <f>ROUND(I492*H492,2)</f>
        <v>0</v>
      </c>
      <c r="BL492" s="18" t="s">
        <v>213</v>
      </c>
      <c r="BM492" s="18" t="s">
        <v>962</v>
      </c>
    </row>
    <row r="493" s="1" customFormat="1">
      <c r="B493" s="39"/>
      <c r="C493" s="40"/>
      <c r="D493" s="229" t="s">
        <v>204</v>
      </c>
      <c r="E493" s="40"/>
      <c r="F493" s="230" t="s">
        <v>395</v>
      </c>
      <c r="G493" s="40"/>
      <c r="H493" s="40"/>
      <c r="I493" s="144"/>
      <c r="J493" s="40"/>
      <c r="K493" s="40"/>
      <c r="L493" s="44"/>
      <c r="M493" s="231"/>
      <c r="N493" s="80"/>
      <c r="O493" s="80"/>
      <c r="P493" s="80"/>
      <c r="Q493" s="80"/>
      <c r="R493" s="80"/>
      <c r="S493" s="80"/>
      <c r="T493" s="81"/>
      <c r="AT493" s="18" t="s">
        <v>204</v>
      </c>
      <c r="AU493" s="18" t="s">
        <v>86</v>
      </c>
    </row>
    <row r="494" s="12" customFormat="1">
      <c r="B494" s="235"/>
      <c r="C494" s="236"/>
      <c r="D494" s="229" t="s">
        <v>285</v>
      </c>
      <c r="E494" s="237" t="s">
        <v>19</v>
      </c>
      <c r="F494" s="238" t="s">
        <v>963</v>
      </c>
      <c r="G494" s="236"/>
      <c r="H494" s="239">
        <v>2.0800000000000001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AT494" s="245" t="s">
        <v>285</v>
      </c>
      <c r="AU494" s="245" t="s">
        <v>86</v>
      </c>
      <c r="AV494" s="12" t="s">
        <v>86</v>
      </c>
      <c r="AW494" s="12" t="s">
        <v>37</v>
      </c>
      <c r="AX494" s="12" t="s">
        <v>76</v>
      </c>
      <c r="AY494" s="245" t="s">
        <v>195</v>
      </c>
    </row>
    <row r="495" s="12" customFormat="1">
      <c r="B495" s="235"/>
      <c r="C495" s="236"/>
      <c r="D495" s="229" t="s">
        <v>285</v>
      </c>
      <c r="E495" s="237" t="s">
        <v>19</v>
      </c>
      <c r="F495" s="238" t="s">
        <v>964</v>
      </c>
      <c r="G495" s="236"/>
      <c r="H495" s="239">
        <v>5.2199999999999998</v>
      </c>
      <c r="I495" s="240"/>
      <c r="J495" s="236"/>
      <c r="K495" s="236"/>
      <c r="L495" s="241"/>
      <c r="M495" s="242"/>
      <c r="N495" s="243"/>
      <c r="O495" s="243"/>
      <c r="P495" s="243"/>
      <c r="Q495" s="243"/>
      <c r="R495" s="243"/>
      <c r="S495" s="243"/>
      <c r="T495" s="244"/>
      <c r="AT495" s="245" t="s">
        <v>285</v>
      </c>
      <c r="AU495" s="245" t="s">
        <v>86</v>
      </c>
      <c r="AV495" s="12" t="s">
        <v>86</v>
      </c>
      <c r="AW495" s="12" t="s">
        <v>37</v>
      </c>
      <c r="AX495" s="12" t="s">
        <v>76</v>
      </c>
      <c r="AY495" s="245" t="s">
        <v>195</v>
      </c>
    </row>
    <row r="496" s="12" customFormat="1">
      <c r="B496" s="235"/>
      <c r="C496" s="236"/>
      <c r="D496" s="229" t="s">
        <v>285</v>
      </c>
      <c r="E496" s="237" t="s">
        <v>19</v>
      </c>
      <c r="F496" s="238" t="s">
        <v>965</v>
      </c>
      <c r="G496" s="236"/>
      <c r="H496" s="239">
        <v>18.559999999999999</v>
      </c>
      <c r="I496" s="240"/>
      <c r="J496" s="236"/>
      <c r="K496" s="236"/>
      <c r="L496" s="241"/>
      <c r="M496" s="242"/>
      <c r="N496" s="243"/>
      <c r="O496" s="243"/>
      <c r="P496" s="243"/>
      <c r="Q496" s="243"/>
      <c r="R496" s="243"/>
      <c r="S496" s="243"/>
      <c r="T496" s="244"/>
      <c r="AT496" s="245" t="s">
        <v>285</v>
      </c>
      <c r="AU496" s="245" t="s">
        <v>86</v>
      </c>
      <c r="AV496" s="12" t="s">
        <v>86</v>
      </c>
      <c r="AW496" s="12" t="s">
        <v>37</v>
      </c>
      <c r="AX496" s="12" t="s">
        <v>76</v>
      </c>
      <c r="AY496" s="245" t="s">
        <v>195</v>
      </c>
    </row>
    <row r="497" s="12" customFormat="1">
      <c r="B497" s="235"/>
      <c r="C497" s="236"/>
      <c r="D497" s="229" t="s">
        <v>285</v>
      </c>
      <c r="E497" s="237" t="s">
        <v>19</v>
      </c>
      <c r="F497" s="238" t="s">
        <v>966</v>
      </c>
      <c r="G497" s="236"/>
      <c r="H497" s="239">
        <v>4.0999999999999996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AT497" s="245" t="s">
        <v>285</v>
      </c>
      <c r="AU497" s="245" t="s">
        <v>86</v>
      </c>
      <c r="AV497" s="12" t="s">
        <v>86</v>
      </c>
      <c r="AW497" s="12" t="s">
        <v>37</v>
      </c>
      <c r="AX497" s="12" t="s">
        <v>76</v>
      </c>
      <c r="AY497" s="245" t="s">
        <v>195</v>
      </c>
    </row>
    <row r="498" s="13" customFormat="1">
      <c r="B498" s="246"/>
      <c r="C498" s="247"/>
      <c r="D498" s="229" t="s">
        <v>285</v>
      </c>
      <c r="E498" s="248" t="s">
        <v>19</v>
      </c>
      <c r="F498" s="249" t="s">
        <v>294</v>
      </c>
      <c r="G498" s="247"/>
      <c r="H498" s="250">
        <v>29.960000000000001</v>
      </c>
      <c r="I498" s="251"/>
      <c r="J498" s="247"/>
      <c r="K498" s="247"/>
      <c r="L498" s="252"/>
      <c r="M498" s="253"/>
      <c r="N498" s="254"/>
      <c r="O498" s="254"/>
      <c r="P498" s="254"/>
      <c r="Q498" s="254"/>
      <c r="R498" s="254"/>
      <c r="S498" s="254"/>
      <c r="T498" s="255"/>
      <c r="AT498" s="256" t="s">
        <v>285</v>
      </c>
      <c r="AU498" s="256" t="s">
        <v>86</v>
      </c>
      <c r="AV498" s="13" t="s">
        <v>213</v>
      </c>
      <c r="AW498" s="13" t="s">
        <v>37</v>
      </c>
      <c r="AX498" s="13" t="s">
        <v>84</v>
      </c>
      <c r="AY498" s="256" t="s">
        <v>195</v>
      </c>
    </row>
    <row r="499" s="1" customFormat="1" ht="16.5" customHeight="1">
      <c r="B499" s="39"/>
      <c r="C499" s="217" t="s">
        <v>967</v>
      </c>
      <c r="D499" s="217" t="s">
        <v>198</v>
      </c>
      <c r="E499" s="218" t="s">
        <v>407</v>
      </c>
      <c r="F499" s="219" t="s">
        <v>408</v>
      </c>
      <c r="G499" s="220" t="s">
        <v>336</v>
      </c>
      <c r="H499" s="221">
        <v>11.4</v>
      </c>
      <c r="I499" s="222"/>
      <c r="J499" s="223">
        <f>ROUND(I499*H499,2)</f>
        <v>0</v>
      </c>
      <c r="K499" s="219" t="s">
        <v>208</v>
      </c>
      <c r="L499" s="44"/>
      <c r="M499" s="224" t="s">
        <v>19</v>
      </c>
      <c r="N499" s="225" t="s">
        <v>47</v>
      </c>
      <c r="O499" s="80"/>
      <c r="P499" s="226">
        <f>O499*H499</f>
        <v>0</v>
      </c>
      <c r="Q499" s="226">
        <v>0</v>
      </c>
      <c r="R499" s="226">
        <f>Q499*H499</f>
        <v>0</v>
      </c>
      <c r="S499" s="226">
        <v>0</v>
      </c>
      <c r="T499" s="227">
        <f>S499*H499</f>
        <v>0</v>
      </c>
      <c r="AR499" s="18" t="s">
        <v>213</v>
      </c>
      <c r="AT499" s="18" t="s">
        <v>198</v>
      </c>
      <c r="AU499" s="18" t="s">
        <v>86</v>
      </c>
      <c r="AY499" s="18" t="s">
        <v>195</v>
      </c>
      <c r="BE499" s="228">
        <f>IF(N499="základní",J499,0)</f>
        <v>0</v>
      </c>
      <c r="BF499" s="228">
        <f>IF(N499="snížená",J499,0)</f>
        <v>0</v>
      </c>
      <c r="BG499" s="228">
        <f>IF(N499="zákl. přenesená",J499,0)</f>
        <v>0</v>
      </c>
      <c r="BH499" s="228">
        <f>IF(N499="sníž. přenesená",J499,0)</f>
        <v>0</v>
      </c>
      <c r="BI499" s="228">
        <f>IF(N499="nulová",J499,0)</f>
        <v>0</v>
      </c>
      <c r="BJ499" s="18" t="s">
        <v>84</v>
      </c>
      <c r="BK499" s="228">
        <f>ROUND(I499*H499,2)</f>
        <v>0</v>
      </c>
      <c r="BL499" s="18" t="s">
        <v>213</v>
      </c>
      <c r="BM499" s="18" t="s">
        <v>968</v>
      </c>
    </row>
    <row r="500" s="1" customFormat="1">
      <c r="B500" s="39"/>
      <c r="C500" s="40"/>
      <c r="D500" s="229" t="s">
        <v>204</v>
      </c>
      <c r="E500" s="40"/>
      <c r="F500" s="230" t="s">
        <v>410</v>
      </c>
      <c r="G500" s="40"/>
      <c r="H500" s="40"/>
      <c r="I500" s="144"/>
      <c r="J500" s="40"/>
      <c r="K500" s="40"/>
      <c r="L500" s="44"/>
      <c r="M500" s="231"/>
      <c r="N500" s="80"/>
      <c r="O500" s="80"/>
      <c r="P500" s="80"/>
      <c r="Q500" s="80"/>
      <c r="R500" s="80"/>
      <c r="S500" s="80"/>
      <c r="T500" s="81"/>
      <c r="AT500" s="18" t="s">
        <v>204</v>
      </c>
      <c r="AU500" s="18" t="s">
        <v>86</v>
      </c>
    </row>
    <row r="501" s="12" customFormat="1">
      <c r="B501" s="235"/>
      <c r="C501" s="236"/>
      <c r="D501" s="229" t="s">
        <v>285</v>
      </c>
      <c r="E501" s="237" t="s">
        <v>19</v>
      </c>
      <c r="F501" s="238" t="s">
        <v>963</v>
      </c>
      <c r="G501" s="236"/>
      <c r="H501" s="239">
        <v>2.0800000000000001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AT501" s="245" t="s">
        <v>285</v>
      </c>
      <c r="AU501" s="245" t="s">
        <v>86</v>
      </c>
      <c r="AV501" s="12" t="s">
        <v>86</v>
      </c>
      <c r="AW501" s="12" t="s">
        <v>37</v>
      </c>
      <c r="AX501" s="12" t="s">
        <v>76</v>
      </c>
      <c r="AY501" s="245" t="s">
        <v>195</v>
      </c>
    </row>
    <row r="502" s="12" customFormat="1">
      <c r="B502" s="235"/>
      <c r="C502" s="236"/>
      <c r="D502" s="229" t="s">
        <v>285</v>
      </c>
      <c r="E502" s="237" t="s">
        <v>19</v>
      </c>
      <c r="F502" s="238" t="s">
        <v>964</v>
      </c>
      <c r="G502" s="236"/>
      <c r="H502" s="239">
        <v>5.2199999999999998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AT502" s="245" t="s">
        <v>285</v>
      </c>
      <c r="AU502" s="245" t="s">
        <v>86</v>
      </c>
      <c r="AV502" s="12" t="s">
        <v>86</v>
      </c>
      <c r="AW502" s="12" t="s">
        <v>37</v>
      </c>
      <c r="AX502" s="12" t="s">
        <v>76</v>
      </c>
      <c r="AY502" s="245" t="s">
        <v>195</v>
      </c>
    </row>
    <row r="503" s="12" customFormat="1">
      <c r="B503" s="235"/>
      <c r="C503" s="236"/>
      <c r="D503" s="229" t="s">
        <v>285</v>
      </c>
      <c r="E503" s="237" t="s">
        <v>19</v>
      </c>
      <c r="F503" s="238" t="s">
        <v>966</v>
      </c>
      <c r="G503" s="236"/>
      <c r="H503" s="239">
        <v>4.0999999999999996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AT503" s="245" t="s">
        <v>285</v>
      </c>
      <c r="AU503" s="245" t="s">
        <v>86</v>
      </c>
      <c r="AV503" s="12" t="s">
        <v>86</v>
      </c>
      <c r="AW503" s="12" t="s">
        <v>37</v>
      </c>
      <c r="AX503" s="12" t="s">
        <v>76</v>
      </c>
      <c r="AY503" s="245" t="s">
        <v>195</v>
      </c>
    </row>
    <row r="504" s="13" customFormat="1">
      <c r="B504" s="246"/>
      <c r="C504" s="247"/>
      <c r="D504" s="229" t="s">
        <v>285</v>
      </c>
      <c r="E504" s="248" t="s">
        <v>19</v>
      </c>
      <c r="F504" s="249" t="s">
        <v>294</v>
      </c>
      <c r="G504" s="247"/>
      <c r="H504" s="250">
        <v>11.4</v>
      </c>
      <c r="I504" s="251"/>
      <c r="J504" s="247"/>
      <c r="K504" s="247"/>
      <c r="L504" s="252"/>
      <c r="M504" s="253"/>
      <c r="N504" s="254"/>
      <c r="O504" s="254"/>
      <c r="P504" s="254"/>
      <c r="Q504" s="254"/>
      <c r="R504" s="254"/>
      <c r="S504" s="254"/>
      <c r="T504" s="255"/>
      <c r="AT504" s="256" t="s">
        <v>285</v>
      </c>
      <c r="AU504" s="256" t="s">
        <v>86</v>
      </c>
      <c r="AV504" s="13" t="s">
        <v>213</v>
      </c>
      <c r="AW504" s="13" t="s">
        <v>37</v>
      </c>
      <c r="AX504" s="13" t="s">
        <v>84</v>
      </c>
      <c r="AY504" s="256" t="s">
        <v>195</v>
      </c>
    </row>
    <row r="505" s="1" customFormat="1" ht="16.5" customHeight="1">
      <c r="B505" s="39"/>
      <c r="C505" s="217" t="s">
        <v>969</v>
      </c>
      <c r="D505" s="217" t="s">
        <v>198</v>
      </c>
      <c r="E505" s="218" t="s">
        <v>970</v>
      </c>
      <c r="F505" s="219" t="s">
        <v>971</v>
      </c>
      <c r="G505" s="220" t="s">
        <v>336</v>
      </c>
      <c r="H505" s="221">
        <v>61.380000000000003</v>
      </c>
      <c r="I505" s="222"/>
      <c r="J505" s="223">
        <f>ROUND(I505*H505,2)</f>
        <v>0</v>
      </c>
      <c r="K505" s="219" t="s">
        <v>208</v>
      </c>
      <c r="L505" s="44"/>
      <c r="M505" s="224" t="s">
        <v>19</v>
      </c>
      <c r="N505" s="225" t="s">
        <v>47</v>
      </c>
      <c r="O505" s="80"/>
      <c r="P505" s="226">
        <f>O505*H505</f>
        <v>0</v>
      </c>
      <c r="Q505" s="226">
        <v>0</v>
      </c>
      <c r="R505" s="226">
        <f>Q505*H505</f>
        <v>0</v>
      </c>
      <c r="S505" s="226">
        <v>0</v>
      </c>
      <c r="T505" s="227">
        <f>S505*H505</f>
        <v>0</v>
      </c>
      <c r="AR505" s="18" t="s">
        <v>213</v>
      </c>
      <c r="AT505" s="18" t="s">
        <v>198</v>
      </c>
      <c r="AU505" s="18" t="s">
        <v>86</v>
      </c>
      <c r="AY505" s="18" t="s">
        <v>195</v>
      </c>
      <c r="BE505" s="228">
        <f>IF(N505="základní",J505,0)</f>
        <v>0</v>
      </c>
      <c r="BF505" s="228">
        <f>IF(N505="snížená",J505,0)</f>
        <v>0</v>
      </c>
      <c r="BG505" s="228">
        <f>IF(N505="zákl. přenesená",J505,0)</f>
        <v>0</v>
      </c>
      <c r="BH505" s="228">
        <f>IF(N505="sníž. přenesená",J505,0)</f>
        <v>0</v>
      </c>
      <c r="BI505" s="228">
        <f>IF(N505="nulová",J505,0)</f>
        <v>0</v>
      </c>
      <c r="BJ505" s="18" t="s">
        <v>84</v>
      </c>
      <c r="BK505" s="228">
        <f>ROUND(I505*H505,2)</f>
        <v>0</v>
      </c>
      <c r="BL505" s="18" t="s">
        <v>213</v>
      </c>
      <c r="BM505" s="18" t="s">
        <v>972</v>
      </c>
    </row>
    <row r="506" s="1" customFormat="1">
      <c r="B506" s="39"/>
      <c r="C506" s="40"/>
      <c r="D506" s="229" t="s">
        <v>204</v>
      </c>
      <c r="E506" s="40"/>
      <c r="F506" s="230" t="s">
        <v>973</v>
      </c>
      <c r="G506" s="40"/>
      <c r="H506" s="40"/>
      <c r="I506" s="144"/>
      <c r="J506" s="40"/>
      <c r="K506" s="40"/>
      <c r="L506" s="44"/>
      <c r="M506" s="231"/>
      <c r="N506" s="80"/>
      <c r="O506" s="80"/>
      <c r="P506" s="80"/>
      <c r="Q506" s="80"/>
      <c r="R506" s="80"/>
      <c r="S506" s="80"/>
      <c r="T506" s="81"/>
      <c r="AT506" s="18" t="s">
        <v>204</v>
      </c>
      <c r="AU506" s="18" t="s">
        <v>86</v>
      </c>
    </row>
    <row r="507" s="12" customFormat="1">
      <c r="B507" s="235"/>
      <c r="C507" s="236"/>
      <c r="D507" s="229" t="s">
        <v>285</v>
      </c>
      <c r="E507" s="237" t="s">
        <v>19</v>
      </c>
      <c r="F507" s="238" t="s">
        <v>974</v>
      </c>
      <c r="G507" s="236"/>
      <c r="H507" s="239">
        <v>61.380000000000003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AT507" s="245" t="s">
        <v>285</v>
      </c>
      <c r="AU507" s="245" t="s">
        <v>86</v>
      </c>
      <c r="AV507" s="12" t="s">
        <v>86</v>
      </c>
      <c r="AW507" s="12" t="s">
        <v>37</v>
      </c>
      <c r="AX507" s="12" t="s">
        <v>84</v>
      </c>
      <c r="AY507" s="245" t="s">
        <v>195</v>
      </c>
    </row>
    <row r="508" s="1" customFormat="1" ht="16.5" customHeight="1">
      <c r="B508" s="39"/>
      <c r="C508" s="217" t="s">
        <v>975</v>
      </c>
      <c r="D508" s="217" t="s">
        <v>198</v>
      </c>
      <c r="E508" s="218" t="s">
        <v>413</v>
      </c>
      <c r="F508" s="219" t="s">
        <v>414</v>
      </c>
      <c r="G508" s="220" t="s">
        <v>336</v>
      </c>
      <c r="H508" s="221">
        <v>1950.75</v>
      </c>
      <c r="I508" s="222"/>
      <c r="J508" s="223">
        <f>ROUND(I508*H508,2)</f>
        <v>0</v>
      </c>
      <c r="K508" s="219" t="s">
        <v>208</v>
      </c>
      <c r="L508" s="44"/>
      <c r="M508" s="224" t="s">
        <v>19</v>
      </c>
      <c r="N508" s="225" t="s">
        <v>47</v>
      </c>
      <c r="O508" s="80"/>
      <c r="P508" s="226">
        <f>O508*H508</f>
        <v>0</v>
      </c>
      <c r="Q508" s="226">
        <v>0</v>
      </c>
      <c r="R508" s="226">
        <f>Q508*H508</f>
        <v>0</v>
      </c>
      <c r="S508" s="226">
        <v>0</v>
      </c>
      <c r="T508" s="227">
        <f>S508*H508</f>
        <v>0</v>
      </c>
      <c r="AR508" s="18" t="s">
        <v>213</v>
      </c>
      <c r="AT508" s="18" t="s">
        <v>198</v>
      </c>
      <c r="AU508" s="18" t="s">
        <v>86</v>
      </c>
      <c r="AY508" s="18" t="s">
        <v>195</v>
      </c>
      <c r="BE508" s="228">
        <f>IF(N508="základní",J508,0)</f>
        <v>0</v>
      </c>
      <c r="BF508" s="228">
        <f>IF(N508="snížená",J508,0)</f>
        <v>0</v>
      </c>
      <c r="BG508" s="228">
        <f>IF(N508="zákl. přenesená",J508,0)</f>
        <v>0</v>
      </c>
      <c r="BH508" s="228">
        <f>IF(N508="sníž. přenesená",J508,0)</f>
        <v>0</v>
      </c>
      <c r="BI508" s="228">
        <f>IF(N508="nulová",J508,0)</f>
        <v>0</v>
      </c>
      <c r="BJ508" s="18" t="s">
        <v>84</v>
      </c>
      <c r="BK508" s="228">
        <f>ROUND(I508*H508,2)</f>
        <v>0</v>
      </c>
      <c r="BL508" s="18" t="s">
        <v>213</v>
      </c>
      <c r="BM508" s="18" t="s">
        <v>976</v>
      </c>
    </row>
    <row r="509" s="1" customFormat="1">
      <c r="B509" s="39"/>
      <c r="C509" s="40"/>
      <c r="D509" s="229" t="s">
        <v>204</v>
      </c>
      <c r="E509" s="40"/>
      <c r="F509" s="230" t="s">
        <v>338</v>
      </c>
      <c r="G509" s="40"/>
      <c r="H509" s="40"/>
      <c r="I509" s="144"/>
      <c r="J509" s="40"/>
      <c r="K509" s="40"/>
      <c r="L509" s="44"/>
      <c r="M509" s="231"/>
      <c r="N509" s="80"/>
      <c r="O509" s="80"/>
      <c r="P509" s="80"/>
      <c r="Q509" s="80"/>
      <c r="R509" s="80"/>
      <c r="S509" s="80"/>
      <c r="T509" s="81"/>
      <c r="AT509" s="18" t="s">
        <v>204</v>
      </c>
      <c r="AU509" s="18" t="s">
        <v>86</v>
      </c>
    </row>
    <row r="510" s="12" customFormat="1">
      <c r="B510" s="235"/>
      <c r="C510" s="236"/>
      <c r="D510" s="229" t="s">
        <v>285</v>
      </c>
      <c r="E510" s="237" t="s">
        <v>19</v>
      </c>
      <c r="F510" s="238" t="s">
        <v>957</v>
      </c>
      <c r="G510" s="236"/>
      <c r="H510" s="239">
        <v>1950.75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AT510" s="245" t="s">
        <v>285</v>
      </c>
      <c r="AU510" s="245" t="s">
        <v>86</v>
      </c>
      <c r="AV510" s="12" t="s">
        <v>86</v>
      </c>
      <c r="AW510" s="12" t="s">
        <v>37</v>
      </c>
      <c r="AX510" s="12" t="s">
        <v>84</v>
      </c>
      <c r="AY510" s="245" t="s">
        <v>195</v>
      </c>
    </row>
    <row r="511" s="11" customFormat="1" ht="22.8" customHeight="1">
      <c r="B511" s="201"/>
      <c r="C511" s="202"/>
      <c r="D511" s="203" t="s">
        <v>75</v>
      </c>
      <c r="E511" s="215" t="s">
        <v>977</v>
      </c>
      <c r="F511" s="215" t="s">
        <v>978</v>
      </c>
      <c r="G511" s="202"/>
      <c r="H511" s="202"/>
      <c r="I511" s="205"/>
      <c r="J511" s="216">
        <f>BK511</f>
        <v>0</v>
      </c>
      <c r="K511" s="202"/>
      <c r="L511" s="207"/>
      <c r="M511" s="208"/>
      <c r="N511" s="209"/>
      <c r="O511" s="209"/>
      <c r="P511" s="210">
        <f>SUM(P512:P516)</f>
        <v>0</v>
      </c>
      <c r="Q511" s="209"/>
      <c r="R511" s="210">
        <f>SUM(R512:R516)</f>
        <v>0</v>
      </c>
      <c r="S511" s="209"/>
      <c r="T511" s="211">
        <f>SUM(T512:T516)</f>
        <v>0</v>
      </c>
      <c r="AR511" s="212" t="s">
        <v>84</v>
      </c>
      <c r="AT511" s="213" t="s">
        <v>75</v>
      </c>
      <c r="AU511" s="213" t="s">
        <v>84</v>
      </c>
      <c r="AY511" s="212" t="s">
        <v>195</v>
      </c>
      <c r="BK511" s="214">
        <f>SUM(BK512:BK516)</f>
        <v>0</v>
      </c>
    </row>
    <row r="512" s="1" customFormat="1" ht="16.5" customHeight="1">
      <c r="B512" s="39"/>
      <c r="C512" s="217" t="s">
        <v>979</v>
      </c>
      <c r="D512" s="217" t="s">
        <v>198</v>
      </c>
      <c r="E512" s="218" t="s">
        <v>980</v>
      </c>
      <c r="F512" s="219" t="s">
        <v>981</v>
      </c>
      <c r="G512" s="220" t="s">
        <v>336</v>
      </c>
      <c r="H512" s="221">
        <v>766.10199999999998</v>
      </c>
      <c r="I512" s="222"/>
      <c r="J512" s="223">
        <f>ROUND(I512*H512,2)</f>
        <v>0</v>
      </c>
      <c r="K512" s="219" t="s">
        <v>208</v>
      </c>
      <c r="L512" s="44"/>
      <c r="M512" s="224" t="s">
        <v>19</v>
      </c>
      <c r="N512" s="225" t="s">
        <v>47</v>
      </c>
      <c r="O512" s="80"/>
      <c r="P512" s="226">
        <f>O512*H512</f>
        <v>0</v>
      </c>
      <c r="Q512" s="226">
        <v>0</v>
      </c>
      <c r="R512" s="226">
        <f>Q512*H512</f>
        <v>0</v>
      </c>
      <c r="S512" s="226">
        <v>0</v>
      </c>
      <c r="T512" s="227">
        <f>S512*H512</f>
        <v>0</v>
      </c>
      <c r="AR512" s="18" t="s">
        <v>213</v>
      </c>
      <c r="AT512" s="18" t="s">
        <v>198</v>
      </c>
      <c r="AU512" s="18" t="s">
        <v>86</v>
      </c>
      <c r="AY512" s="18" t="s">
        <v>195</v>
      </c>
      <c r="BE512" s="228">
        <f>IF(N512="základní",J512,0)</f>
        <v>0</v>
      </c>
      <c r="BF512" s="228">
        <f>IF(N512="snížená",J512,0)</f>
        <v>0</v>
      </c>
      <c r="BG512" s="228">
        <f>IF(N512="zákl. přenesená",J512,0)</f>
        <v>0</v>
      </c>
      <c r="BH512" s="228">
        <f>IF(N512="sníž. přenesená",J512,0)</f>
        <v>0</v>
      </c>
      <c r="BI512" s="228">
        <f>IF(N512="nulová",J512,0)</f>
        <v>0</v>
      </c>
      <c r="BJ512" s="18" t="s">
        <v>84</v>
      </c>
      <c r="BK512" s="228">
        <f>ROUND(I512*H512,2)</f>
        <v>0</v>
      </c>
      <c r="BL512" s="18" t="s">
        <v>213</v>
      </c>
      <c r="BM512" s="18" t="s">
        <v>982</v>
      </c>
    </row>
    <row r="513" s="1" customFormat="1">
      <c r="B513" s="39"/>
      <c r="C513" s="40"/>
      <c r="D513" s="229" t="s">
        <v>204</v>
      </c>
      <c r="E513" s="40"/>
      <c r="F513" s="230" t="s">
        <v>983</v>
      </c>
      <c r="G513" s="40"/>
      <c r="H513" s="40"/>
      <c r="I513" s="144"/>
      <c r="J513" s="40"/>
      <c r="K513" s="40"/>
      <c r="L513" s="44"/>
      <c r="M513" s="231"/>
      <c r="N513" s="80"/>
      <c r="O513" s="80"/>
      <c r="P513" s="80"/>
      <c r="Q513" s="80"/>
      <c r="R513" s="80"/>
      <c r="S513" s="80"/>
      <c r="T513" s="81"/>
      <c r="AT513" s="18" t="s">
        <v>204</v>
      </c>
      <c r="AU513" s="18" t="s">
        <v>86</v>
      </c>
    </row>
    <row r="514" s="1" customFormat="1" ht="16.5" customHeight="1">
      <c r="B514" s="39"/>
      <c r="C514" s="217" t="s">
        <v>984</v>
      </c>
      <c r="D514" s="217" t="s">
        <v>198</v>
      </c>
      <c r="E514" s="218" t="s">
        <v>985</v>
      </c>
      <c r="F514" s="219" t="s">
        <v>986</v>
      </c>
      <c r="G514" s="220" t="s">
        <v>336</v>
      </c>
      <c r="H514" s="221">
        <v>0.032000000000000001</v>
      </c>
      <c r="I514" s="222"/>
      <c r="J514" s="223">
        <f>ROUND(I514*H514,2)</f>
        <v>0</v>
      </c>
      <c r="K514" s="219" t="s">
        <v>208</v>
      </c>
      <c r="L514" s="44"/>
      <c r="M514" s="224" t="s">
        <v>19</v>
      </c>
      <c r="N514" s="225" t="s">
        <v>47</v>
      </c>
      <c r="O514" s="80"/>
      <c r="P514" s="226">
        <f>O514*H514</f>
        <v>0</v>
      </c>
      <c r="Q514" s="226">
        <v>0</v>
      </c>
      <c r="R514" s="226">
        <f>Q514*H514</f>
        <v>0</v>
      </c>
      <c r="S514" s="226">
        <v>0</v>
      </c>
      <c r="T514" s="227">
        <f>S514*H514</f>
        <v>0</v>
      </c>
      <c r="AR514" s="18" t="s">
        <v>213</v>
      </c>
      <c r="AT514" s="18" t="s">
        <v>198</v>
      </c>
      <c r="AU514" s="18" t="s">
        <v>86</v>
      </c>
      <c r="AY514" s="18" t="s">
        <v>195</v>
      </c>
      <c r="BE514" s="228">
        <f>IF(N514="základní",J514,0)</f>
        <v>0</v>
      </c>
      <c r="BF514" s="228">
        <f>IF(N514="snížená",J514,0)</f>
        <v>0</v>
      </c>
      <c r="BG514" s="228">
        <f>IF(N514="zákl. přenesená",J514,0)</f>
        <v>0</v>
      </c>
      <c r="BH514" s="228">
        <f>IF(N514="sníž. přenesená",J514,0)</f>
        <v>0</v>
      </c>
      <c r="BI514" s="228">
        <f>IF(N514="nulová",J514,0)</f>
        <v>0</v>
      </c>
      <c r="BJ514" s="18" t="s">
        <v>84</v>
      </c>
      <c r="BK514" s="228">
        <f>ROUND(I514*H514,2)</f>
        <v>0</v>
      </c>
      <c r="BL514" s="18" t="s">
        <v>213</v>
      </c>
      <c r="BM514" s="18" t="s">
        <v>987</v>
      </c>
    </row>
    <row r="515" s="1" customFormat="1">
      <c r="B515" s="39"/>
      <c r="C515" s="40"/>
      <c r="D515" s="229" t="s">
        <v>204</v>
      </c>
      <c r="E515" s="40"/>
      <c r="F515" s="230" t="s">
        <v>988</v>
      </c>
      <c r="G515" s="40"/>
      <c r="H515" s="40"/>
      <c r="I515" s="144"/>
      <c r="J515" s="40"/>
      <c r="K515" s="40"/>
      <c r="L515" s="44"/>
      <c r="M515" s="231"/>
      <c r="N515" s="80"/>
      <c r="O515" s="80"/>
      <c r="P515" s="80"/>
      <c r="Q515" s="80"/>
      <c r="R515" s="80"/>
      <c r="S515" s="80"/>
      <c r="T515" s="81"/>
      <c r="AT515" s="18" t="s">
        <v>204</v>
      </c>
      <c r="AU515" s="18" t="s">
        <v>86</v>
      </c>
    </row>
    <row r="516" s="12" customFormat="1">
      <c r="B516" s="235"/>
      <c r="C516" s="236"/>
      <c r="D516" s="229" t="s">
        <v>285</v>
      </c>
      <c r="E516" s="237" t="s">
        <v>19</v>
      </c>
      <c r="F516" s="238" t="s">
        <v>989</v>
      </c>
      <c r="G516" s="236"/>
      <c r="H516" s="239">
        <v>0.032000000000000001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AT516" s="245" t="s">
        <v>285</v>
      </c>
      <c r="AU516" s="245" t="s">
        <v>86</v>
      </c>
      <c r="AV516" s="12" t="s">
        <v>86</v>
      </c>
      <c r="AW516" s="12" t="s">
        <v>37</v>
      </c>
      <c r="AX516" s="12" t="s">
        <v>84</v>
      </c>
      <c r="AY516" s="245" t="s">
        <v>195</v>
      </c>
    </row>
    <row r="517" s="11" customFormat="1" ht="25.92" customHeight="1">
      <c r="B517" s="201"/>
      <c r="C517" s="202"/>
      <c r="D517" s="203" t="s">
        <v>75</v>
      </c>
      <c r="E517" s="204" t="s">
        <v>990</v>
      </c>
      <c r="F517" s="204" t="s">
        <v>991</v>
      </c>
      <c r="G517" s="202"/>
      <c r="H517" s="202"/>
      <c r="I517" s="205"/>
      <c r="J517" s="206">
        <f>BK517</f>
        <v>0</v>
      </c>
      <c r="K517" s="202"/>
      <c r="L517" s="207"/>
      <c r="M517" s="208"/>
      <c r="N517" s="209"/>
      <c r="O517" s="209"/>
      <c r="P517" s="210">
        <f>P518</f>
        <v>0</v>
      </c>
      <c r="Q517" s="209"/>
      <c r="R517" s="210">
        <f>R518</f>
        <v>0.0053899999999999998</v>
      </c>
      <c r="S517" s="209"/>
      <c r="T517" s="211">
        <f>T518</f>
        <v>0</v>
      </c>
      <c r="AR517" s="212" t="s">
        <v>86</v>
      </c>
      <c r="AT517" s="213" t="s">
        <v>75</v>
      </c>
      <c r="AU517" s="213" t="s">
        <v>76</v>
      </c>
      <c r="AY517" s="212" t="s">
        <v>195</v>
      </c>
      <c r="BK517" s="214">
        <f>BK518</f>
        <v>0</v>
      </c>
    </row>
    <row r="518" s="11" customFormat="1" ht="22.8" customHeight="1">
      <c r="B518" s="201"/>
      <c r="C518" s="202"/>
      <c r="D518" s="203" t="s">
        <v>75</v>
      </c>
      <c r="E518" s="215" t="s">
        <v>992</v>
      </c>
      <c r="F518" s="215" t="s">
        <v>993</v>
      </c>
      <c r="G518" s="202"/>
      <c r="H518" s="202"/>
      <c r="I518" s="205"/>
      <c r="J518" s="216">
        <f>BK518</f>
        <v>0</v>
      </c>
      <c r="K518" s="202"/>
      <c r="L518" s="207"/>
      <c r="M518" s="208"/>
      <c r="N518" s="209"/>
      <c r="O518" s="209"/>
      <c r="P518" s="210">
        <f>SUM(P519:P530)</f>
        <v>0</v>
      </c>
      <c r="Q518" s="209"/>
      <c r="R518" s="210">
        <f>SUM(R519:R530)</f>
        <v>0.0053899999999999998</v>
      </c>
      <c r="S518" s="209"/>
      <c r="T518" s="211">
        <f>SUM(T519:T530)</f>
        <v>0</v>
      </c>
      <c r="AR518" s="212" t="s">
        <v>86</v>
      </c>
      <c r="AT518" s="213" t="s">
        <v>75</v>
      </c>
      <c r="AU518" s="213" t="s">
        <v>84</v>
      </c>
      <c r="AY518" s="212" t="s">
        <v>195</v>
      </c>
      <c r="BK518" s="214">
        <f>SUM(BK519:BK530)</f>
        <v>0</v>
      </c>
    </row>
    <row r="519" s="1" customFormat="1" ht="16.5" customHeight="1">
      <c r="B519" s="39"/>
      <c r="C519" s="217" t="s">
        <v>994</v>
      </c>
      <c r="D519" s="217" t="s">
        <v>198</v>
      </c>
      <c r="E519" s="218" t="s">
        <v>995</v>
      </c>
      <c r="F519" s="219" t="s">
        <v>996</v>
      </c>
      <c r="G519" s="220" t="s">
        <v>282</v>
      </c>
      <c r="H519" s="221">
        <v>7</v>
      </c>
      <c r="I519" s="222"/>
      <c r="J519" s="223">
        <f>ROUND(I519*H519,2)</f>
        <v>0</v>
      </c>
      <c r="K519" s="219" t="s">
        <v>208</v>
      </c>
      <c r="L519" s="44"/>
      <c r="M519" s="224" t="s">
        <v>19</v>
      </c>
      <c r="N519" s="225" t="s">
        <v>47</v>
      </c>
      <c r="O519" s="80"/>
      <c r="P519" s="226">
        <f>O519*H519</f>
        <v>0</v>
      </c>
      <c r="Q519" s="226">
        <v>0</v>
      </c>
      <c r="R519" s="226">
        <f>Q519*H519</f>
        <v>0</v>
      </c>
      <c r="S519" s="226">
        <v>0</v>
      </c>
      <c r="T519" s="227">
        <f>S519*H519</f>
        <v>0</v>
      </c>
      <c r="AR519" s="18" t="s">
        <v>267</v>
      </c>
      <c r="AT519" s="18" t="s">
        <v>198</v>
      </c>
      <c r="AU519" s="18" t="s">
        <v>86</v>
      </c>
      <c r="AY519" s="18" t="s">
        <v>195</v>
      </c>
      <c r="BE519" s="228">
        <f>IF(N519="základní",J519,0)</f>
        <v>0</v>
      </c>
      <c r="BF519" s="228">
        <f>IF(N519="snížená",J519,0)</f>
        <v>0</v>
      </c>
      <c r="BG519" s="228">
        <f>IF(N519="zákl. přenesená",J519,0)</f>
        <v>0</v>
      </c>
      <c r="BH519" s="228">
        <f>IF(N519="sníž. přenesená",J519,0)</f>
        <v>0</v>
      </c>
      <c r="BI519" s="228">
        <f>IF(N519="nulová",J519,0)</f>
        <v>0</v>
      </c>
      <c r="BJ519" s="18" t="s">
        <v>84</v>
      </c>
      <c r="BK519" s="228">
        <f>ROUND(I519*H519,2)</f>
        <v>0</v>
      </c>
      <c r="BL519" s="18" t="s">
        <v>267</v>
      </c>
      <c r="BM519" s="18" t="s">
        <v>997</v>
      </c>
    </row>
    <row r="520" s="1" customFormat="1">
      <c r="B520" s="39"/>
      <c r="C520" s="40"/>
      <c r="D520" s="229" t="s">
        <v>204</v>
      </c>
      <c r="E520" s="40"/>
      <c r="F520" s="230" t="s">
        <v>998</v>
      </c>
      <c r="G520" s="40"/>
      <c r="H520" s="40"/>
      <c r="I520" s="144"/>
      <c r="J520" s="40"/>
      <c r="K520" s="40"/>
      <c r="L520" s="44"/>
      <c r="M520" s="231"/>
      <c r="N520" s="80"/>
      <c r="O520" s="80"/>
      <c r="P520" s="80"/>
      <c r="Q520" s="80"/>
      <c r="R520" s="80"/>
      <c r="S520" s="80"/>
      <c r="T520" s="81"/>
      <c r="AT520" s="18" t="s">
        <v>204</v>
      </c>
      <c r="AU520" s="18" t="s">
        <v>86</v>
      </c>
    </row>
    <row r="521" s="12" customFormat="1">
      <c r="B521" s="235"/>
      <c r="C521" s="236"/>
      <c r="D521" s="229" t="s">
        <v>285</v>
      </c>
      <c r="E521" s="237" t="s">
        <v>19</v>
      </c>
      <c r="F521" s="238" t="s">
        <v>999</v>
      </c>
      <c r="G521" s="236"/>
      <c r="H521" s="239">
        <v>7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AT521" s="245" t="s">
        <v>285</v>
      </c>
      <c r="AU521" s="245" t="s">
        <v>86</v>
      </c>
      <c r="AV521" s="12" t="s">
        <v>86</v>
      </c>
      <c r="AW521" s="12" t="s">
        <v>37</v>
      </c>
      <c r="AX521" s="12" t="s">
        <v>84</v>
      </c>
      <c r="AY521" s="245" t="s">
        <v>195</v>
      </c>
    </row>
    <row r="522" s="1" customFormat="1" ht="16.5" customHeight="1">
      <c r="B522" s="39"/>
      <c r="C522" s="217" t="s">
        <v>1000</v>
      </c>
      <c r="D522" s="217" t="s">
        <v>198</v>
      </c>
      <c r="E522" s="218" t="s">
        <v>1001</v>
      </c>
      <c r="F522" s="219" t="s">
        <v>1002</v>
      </c>
      <c r="G522" s="220" t="s">
        <v>282</v>
      </c>
      <c r="H522" s="221">
        <v>7</v>
      </c>
      <c r="I522" s="222"/>
      <c r="J522" s="223">
        <f>ROUND(I522*H522,2)</f>
        <v>0</v>
      </c>
      <c r="K522" s="219" t="s">
        <v>208</v>
      </c>
      <c r="L522" s="44"/>
      <c r="M522" s="224" t="s">
        <v>19</v>
      </c>
      <c r="N522" s="225" t="s">
        <v>47</v>
      </c>
      <c r="O522" s="80"/>
      <c r="P522" s="226">
        <f>O522*H522</f>
        <v>0</v>
      </c>
      <c r="Q522" s="226">
        <v>0.00032000000000000003</v>
      </c>
      <c r="R522" s="226">
        <f>Q522*H522</f>
        <v>0.0022400000000000002</v>
      </c>
      <c r="S522" s="226">
        <v>0</v>
      </c>
      <c r="T522" s="227">
        <f>S522*H522</f>
        <v>0</v>
      </c>
      <c r="AR522" s="18" t="s">
        <v>267</v>
      </c>
      <c r="AT522" s="18" t="s">
        <v>198</v>
      </c>
      <c r="AU522" s="18" t="s">
        <v>86</v>
      </c>
      <c r="AY522" s="18" t="s">
        <v>195</v>
      </c>
      <c r="BE522" s="228">
        <f>IF(N522="základní",J522,0)</f>
        <v>0</v>
      </c>
      <c r="BF522" s="228">
        <f>IF(N522="snížená",J522,0)</f>
        <v>0</v>
      </c>
      <c r="BG522" s="228">
        <f>IF(N522="zákl. přenesená",J522,0)</f>
        <v>0</v>
      </c>
      <c r="BH522" s="228">
        <f>IF(N522="sníž. přenesená",J522,0)</f>
        <v>0</v>
      </c>
      <c r="BI522" s="228">
        <f>IF(N522="nulová",J522,0)</f>
        <v>0</v>
      </c>
      <c r="BJ522" s="18" t="s">
        <v>84</v>
      </c>
      <c r="BK522" s="228">
        <f>ROUND(I522*H522,2)</f>
        <v>0</v>
      </c>
      <c r="BL522" s="18" t="s">
        <v>267</v>
      </c>
      <c r="BM522" s="18" t="s">
        <v>1003</v>
      </c>
    </row>
    <row r="523" s="1" customFormat="1">
      <c r="B523" s="39"/>
      <c r="C523" s="40"/>
      <c r="D523" s="229" t="s">
        <v>204</v>
      </c>
      <c r="E523" s="40"/>
      <c r="F523" s="230" t="s">
        <v>1004</v>
      </c>
      <c r="G523" s="40"/>
      <c r="H523" s="40"/>
      <c r="I523" s="144"/>
      <c r="J523" s="40"/>
      <c r="K523" s="40"/>
      <c r="L523" s="44"/>
      <c r="M523" s="231"/>
      <c r="N523" s="80"/>
      <c r="O523" s="80"/>
      <c r="P523" s="80"/>
      <c r="Q523" s="80"/>
      <c r="R523" s="80"/>
      <c r="S523" s="80"/>
      <c r="T523" s="81"/>
      <c r="AT523" s="18" t="s">
        <v>204</v>
      </c>
      <c r="AU523" s="18" t="s">
        <v>86</v>
      </c>
    </row>
    <row r="524" s="12" customFormat="1">
      <c r="B524" s="235"/>
      <c r="C524" s="236"/>
      <c r="D524" s="229" t="s">
        <v>285</v>
      </c>
      <c r="E524" s="237" t="s">
        <v>19</v>
      </c>
      <c r="F524" s="238" t="s">
        <v>999</v>
      </c>
      <c r="G524" s="236"/>
      <c r="H524" s="239">
        <v>7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AT524" s="245" t="s">
        <v>285</v>
      </c>
      <c r="AU524" s="245" t="s">
        <v>86</v>
      </c>
      <c r="AV524" s="12" t="s">
        <v>86</v>
      </c>
      <c r="AW524" s="12" t="s">
        <v>37</v>
      </c>
      <c r="AX524" s="12" t="s">
        <v>84</v>
      </c>
      <c r="AY524" s="245" t="s">
        <v>195</v>
      </c>
    </row>
    <row r="525" s="1" customFormat="1" ht="16.5" customHeight="1">
      <c r="B525" s="39"/>
      <c r="C525" s="217" t="s">
        <v>1005</v>
      </c>
      <c r="D525" s="217" t="s">
        <v>198</v>
      </c>
      <c r="E525" s="218" t="s">
        <v>1006</v>
      </c>
      <c r="F525" s="219" t="s">
        <v>1007</v>
      </c>
      <c r="G525" s="220" t="s">
        <v>282</v>
      </c>
      <c r="H525" s="221">
        <v>7</v>
      </c>
      <c r="I525" s="222"/>
      <c r="J525" s="223">
        <f>ROUND(I525*H525,2)</f>
        <v>0</v>
      </c>
      <c r="K525" s="219" t="s">
        <v>208</v>
      </c>
      <c r="L525" s="44"/>
      <c r="M525" s="224" t="s">
        <v>19</v>
      </c>
      <c r="N525" s="225" t="s">
        <v>47</v>
      </c>
      <c r="O525" s="80"/>
      <c r="P525" s="226">
        <f>O525*H525</f>
        <v>0</v>
      </c>
      <c r="Q525" s="226">
        <v>0.00024000000000000001</v>
      </c>
      <c r="R525" s="226">
        <f>Q525*H525</f>
        <v>0.0016800000000000001</v>
      </c>
      <c r="S525" s="226">
        <v>0</v>
      </c>
      <c r="T525" s="227">
        <f>S525*H525</f>
        <v>0</v>
      </c>
      <c r="AR525" s="18" t="s">
        <v>267</v>
      </c>
      <c r="AT525" s="18" t="s">
        <v>198</v>
      </c>
      <c r="AU525" s="18" t="s">
        <v>86</v>
      </c>
      <c r="AY525" s="18" t="s">
        <v>195</v>
      </c>
      <c r="BE525" s="228">
        <f>IF(N525="základní",J525,0)</f>
        <v>0</v>
      </c>
      <c r="BF525" s="228">
        <f>IF(N525="snížená",J525,0)</f>
        <v>0</v>
      </c>
      <c r="BG525" s="228">
        <f>IF(N525="zákl. přenesená",J525,0)</f>
        <v>0</v>
      </c>
      <c r="BH525" s="228">
        <f>IF(N525="sníž. přenesená",J525,0)</f>
        <v>0</v>
      </c>
      <c r="BI525" s="228">
        <f>IF(N525="nulová",J525,0)</f>
        <v>0</v>
      </c>
      <c r="BJ525" s="18" t="s">
        <v>84</v>
      </c>
      <c r="BK525" s="228">
        <f>ROUND(I525*H525,2)</f>
        <v>0</v>
      </c>
      <c r="BL525" s="18" t="s">
        <v>267</v>
      </c>
      <c r="BM525" s="18" t="s">
        <v>1008</v>
      </c>
    </row>
    <row r="526" s="1" customFormat="1">
      <c r="B526" s="39"/>
      <c r="C526" s="40"/>
      <c r="D526" s="229" t="s">
        <v>204</v>
      </c>
      <c r="E526" s="40"/>
      <c r="F526" s="230" t="s">
        <v>1009</v>
      </c>
      <c r="G526" s="40"/>
      <c r="H526" s="40"/>
      <c r="I526" s="144"/>
      <c r="J526" s="40"/>
      <c r="K526" s="40"/>
      <c r="L526" s="44"/>
      <c r="M526" s="231"/>
      <c r="N526" s="80"/>
      <c r="O526" s="80"/>
      <c r="P526" s="80"/>
      <c r="Q526" s="80"/>
      <c r="R526" s="80"/>
      <c r="S526" s="80"/>
      <c r="T526" s="81"/>
      <c r="AT526" s="18" t="s">
        <v>204</v>
      </c>
      <c r="AU526" s="18" t="s">
        <v>86</v>
      </c>
    </row>
    <row r="527" s="12" customFormat="1">
      <c r="B527" s="235"/>
      <c r="C527" s="236"/>
      <c r="D527" s="229" t="s">
        <v>285</v>
      </c>
      <c r="E527" s="237" t="s">
        <v>19</v>
      </c>
      <c r="F527" s="238" t="s">
        <v>999</v>
      </c>
      <c r="G527" s="236"/>
      <c r="H527" s="239">
        <v>7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AT527" s="245" t="s">
        <v>285</v>
      </c>
      <c r="AU527" s="245" t="s">
        <v>86</v>
      </c>
      <c r="AV527" s="12" t="s">
        <v>86</v>
      </c>
      <c r="AW527" s="12" t="s">
        <v>37</v>
      </c>
      <c r="AX527" s="12" t="s">
        <v>84</v>
      </c>
      <c r="AY527" s="245" t="s">
        <v>195</v>
      </c>
    </row>
    <row r="528" s="1" customFormat="1" ht="16.5" customHeight="1">
      <c r="B528" s="39"/>
      <c r="C528" s="217" t="s">
        <v>1010</v>
      </c>
      <c r="D528" s="217" t="s">
        <v>198</v>
      </c>
      <c r="E528" s="218" t="s">
        <v>1011</v>
      </c>
      <c r="F528" s="219" t="s">
        <v>1012</v>
      </c>
      <c r="G528" s="220" t="s">
        <v>282</v>
      </c>
      <c r="H528" s="221">
        <v>7</v>
      </c>
      <c r="I528" s="222"/>
      <c r="J528" s="223">
        <f>ROUND(I528*H528,2)</f>
        <v>0</v>
      </c>
      <c r="K528" s="219" t="s">
        <v>208</v>
      </c>
      <c r="L528" s="44"/>
      <c r="M528" s="224" t="s">
        <v>19</v>
      </c>
      <c r="N528" s="225" t="s">
        <v>47</v>
      </c>
      <c r="O528" s="80"/>
      <c r="P528" s="226">
        <f>O528*H528</f>
        <v>0</v>
      </c>
      <c r="Q528" s="226">
        <v>0.00021000000000000001</v>
      </c>
      <c r="R528" s="226">
        <f>Q528*H528</f>
        <v>0.00147</v>
      </c>
      <c r="S528" s="226">
        <v>0</v>
      </c>
      <c r="T528" s="227">
        <f>S528*H528</f>
        <v>0</v>
      </c>
      <c r="AR528" s="18" t="s">
        <v>267</v>
      </c>
      <c r="AT528" s="18" t="s">
        <v>198</v>
      </c>
      <c r="AU528" s="18" t="s">
        <v>86</v>
      </c>
      <c r="AY528" s="18" t="s">
        <v>195</v>
      </c>
      <c r="BE528" s="228">
        <f>IF(N528="základní",J528,0)</f>
        <v>0</v>
      </c>
      <c r="BF528" s="228">
        <f>IF(N528="snížená",J528,0)</f>
        <v>0</v>
      </c>
      <c r="BG528" s="228">
        <f>IF(N528="zákl. přenesená",J528,0)</f>
        <v>0</v>
      </c>
      <c r="BH528" s="228">
        <f>IF(N528="sníž. přenesená",J528,0)</f>
        <v>0</v>
      </c>
      <c r="BI528" s="228">
        <f>IF(N528="nulová",J528,0)</f>
        <v>0</v>
      </c>
      <c r="BJ528" s="18" t="s">
        <v>84</v>
      </c>
      <c r="BK528" s="228">
        <f>ROUND(I528*H528,2)</f>
        <v>0</v>
      </c>
      <c r="BL528" s="18" t="s">
        <v>267</v>
      </c>
      <c r="BM528" s="18" t="s">
        <v>1013</v>
      </c>
    </row>
    <row r="529" s="1" customFormat="1">
      <c r="B529" s="39"/>
      <c r="C529" s="40"/>
      <c r="D529" s="229" t="s">
        <v>204</v>
      </c>
      <c r="E529" s="40"/>
      <c r="F529" s="230" t="s">
        <v>1014</v>
      </c>
      <c r="G529" s="40"/>
      <c r="H529" s="40"/>
      <c r="I529" s="144"/>
      <c r="J529" s="40"/>
      <c r="K529" s="40"/>
      <c r="L529" s="44"/>
      <c r="M529" s="231"/>
      <c r="N529" s="80"/>
      <c r="O529" s="80"/>
      <c r="P529" s="80"/>
      <c r="Q529" s="80"/>
      <c r="R529" s="80"/>
      <c r="S529" s="80"/>
      <c r="T529" s="81"/>
      <c r="AT529" s="18" t="s">
        <v>204</v>
      </c>
      <c r="AU529" s="18" t="s">
        <v>86</v>
      </c>
    </row>
    <row r="530" s="12" customFormat="1">
      <c r="B530" s="235"/>
      <c r="C530" s="236"/>
      <c r="D530" s="229" t="s">
        <v>285</v>
      </c>
      <c r="E530" s="237" t="s">
        <v>19</v>
      </c>
      <c r="F530" s="238" t="s">
        <v>999</v>
      </c>
      <c r="G530" s="236"/>
      <c r="H530" s="239">
        <v>7</v>
      </c>
      <c r="I530" s="240"/>
      <c r="J530" s="236"/>
      <c r="K530" s="236"/>
      <c r="L530" s="241"/>
      <c r="M530" s="267"/>
      <c r="N530" s="268"/>
      <c r="O530" s="268"/>
      <c r="P530" s="268"/>
      <c r="Q530" s="268"/>
      <c r="R530" s="268"/>
      <c r="S530" s="268"/>
      <c r="T530" s="269"/>
      <c r="AT530" s="245" t="s">
        <v>285</v>
      </c>
      <c r="AU530" s="245" t="s">
        <v>86</v>
      </c>
      <c r="AV530" s="12" t="s">
        <v>86</v>
      </c>
      <c r="AW530" s="12" t="s">
        <v>37</v>
      </c>
      <c r="AX530" s="12" t="s">
        <v>84</v>
      </c>
      <c r="AY530" s="245" t="s">
        <v>195</v>
      </c>
    </row>
    <row r="531" s="1" customFormat="1" ht="6.96" customHeight="1">
      <c r="B531" s="58"/>
      <c r="C531" s="59"/>
      <c r="D531" s="59"/>
      <c r="E531" s="59"/>
      <c r="F531" s="59"/>
      <c r="G531" s="59"/>
      <c r="H531" s="59"/>
      <c r="I531" s="168"/>
      <c r="J531" s="59"/>
      <c r="K531" s="59"/>
      <c r="L531" s="44"/>
    </row>
  </sheetData>
  <sheetProtection sheet="1" autoFilter="0" formatColumns="0" formatRows="0" objects="1" scenarios="1" spinCount="100000" saltValue="o5v4vlxdxrBdRNdDNgeEnMG5Ze21gSL3GfAxcIVakNgecUJoir4zB4jOuwgWqTx2EH0yVoTz/bTHFEpwY3atuw==" hashValue="S1gTK3QxRApCSRGITGgEwWfW+gnQ/HuD92q7RZW5QX1ZDG3Tk2Q2DzUvQLRuvl/acXpVQr/QhEZKSpkArSQDOA==" algorithmName="SHA-512" password="CC35"/>
  <autoFilter ref="C89:K530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96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1015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ROUND(J85,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ROUND((SUM(BE85:BE214)),  2)</f>
        <v>0</v>
      </c>
      <c r="I33" s="157">
        <v>0.20999999999999999</v>
      </c>
      <c r="J33" s="156">
        <f>ROUND(((SUM(BE85:BE214))*I33),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ROUND((SUM(BF85:BF214)),  2)</f>
        <v>0</v>
      </c>
      <c r="I34" s="157">
        <v>0.14999999999999999</v>
      </c>
      <c r="J34" s="156">
        <f>ROUND(((SUM(BF85:BF214))*I34),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ROUND((SUM(BG85:BG214)),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ROUND((SUM(BH85:BH214)),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ROUND((SUM(BI85:BI214)),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101.2 - Úprava plochy na p. č. 3063/1 a 2896/2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J85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J86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J87</f>
        <v>0</v>
      </c>
      <c r="K61" s="122"/>
      <c r="L61" s="190"/>
    </row>
    <row r="62" s="9" customFormat="1" ht="19.92" customHeight="1">
      <c r="B62" s="185"/>
      <c r="C62" s="122"/>
      <c r="D62" s="186" t="s">
        <v>421</v>
      </c>
      <c r="E62" s="187"/>
      <c r="F62" s="187"/>
      <c r="G62" s="187"/>
      <c r="H62" s="187"/>
      <c r="I62" s="188"/>
      <c r="J62" s="189">
        <f>J145</f>
        <v>0</v>
      </c>
      <c r="K62" s="122"/>
      <c r="L62" s="190"/>
    </row>
    <row r="63" s="9" customFormat="1" ht="19.92" customHeight="1">
      <c r="B63" s="185"/>
      <c r="C63" s="122"/>
      <c r="D63" s="186" t="s">
        <v>275</v>
      </c>
      <c r="E63" s="187"/>
      <c r="F63" s="187"/>
      <c r="G63" s="187"/>
      <c r="H63" s="187"/>
      <c r="I63" s="188"/>
      <c r="J63" s="189">
        <f>J161</f>
        <v>0</v>
      </c>
      <c r="K63" s="122"/>
      <c r="L63" s="190"/>
    </row>
    <row r="64" s="9" customFormat="1" ht="19.92" customHeight="1">
      <c r="B64" s="185"/>
      <c r="C64" s="122"/>
      <c r="D64" s="186" t="s">
        <v>276</v>
      </c>
      <c r="E64" s="187"/>
      <c r="F64" s="187"/>
      <c r="G64" s="187"/>
      <c r="H64" s="187"/>
      <c r="I64" s="188"/>
      <c r="J64" s="189">
        <f>J179</f>
        <v>0</v>
      </c>
      <c r="K64" s="122"/>
      <c r="L64" s="190"/>
    </row>
    <row r="65" s="9" customFormat="1" ht="19.92" customHeight="1">
      <c r="B65" s="185"/>
      <c r="C65" s="122"/>
      <c r="D65" s="186" t="s">
        <v>422</v>
      </c>
      <c r="E65" s="187"/>
      <c r="F65" s="187"/>
      <c r="G65" s="187"/>
      <c r="H65" s="187"/>
      <c r="I65" s="188"/>
      <c r="J65" s="189">
        <f>J212</f>
        <v>0</v>
      </c>
      <c r="K65" s="122"/>
      <c r="L65" s="190"/>
    </row>
    <row r="66" s="1" customFormat="1" ht="21.84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8"/>
      <c r="J67" s="59"/>
      <c r="K67" s="59"/>
      <c r="L67" s="44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71"/>
      <c r="J71" s="61"/>
      <c r="K71" s="61"/>
      <c r="L71" s="44"/>
    </row>
    <row r="72" s="1" customFormat="1" ht="24.96" customHeight="1">
      <c r="B72" s="39"/>
      <c r="C72" s="24" t="s">
        <v>179</v>
      </c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6.96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44"/>
      <c r="J74" s="40"/>
      <c r="K74" s="40"/>
      <c r="L74" s="44"/>
    </row>
    <row r="75" s="1" customFormat="1" ht="16.5" customHeight="1">
      <c r="B75" s="39"/>
      <c r="C75" s="40"/>
      <c r="D75" s="40"/>
      <c r="E75" s="172" t="str">
        <f>E7</f>
        <v>Malešická, 1. a 2. etapa, 2. etapa Za Vackovem - Habrová</v>
      </c>
      <c r="F75" s="33"/>
      <c r="G75" s="33"/>
      <c r="H75" s="33"/>
      <c r="I75" s="144"/>
      <c r="J75" s="40"/>
      <c r="K75" s="40"/>
      <c r="L75" s="44"/>
    </row>
    <row r="76" s="1" customFormat="1" ht="12" customHeight="1">
      <c r="B76" s="39"/>
      <c r="C76" s="33" t="s">
        <v>168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6.5" customHeight="1">
      <c r="B77" s="39"/>
      <c r="C77" s="40"/>
      <c r="D77" s="40"/>
      <c r="E77" s="65" t="str">
        <f>E9</f>
        <v>SO 101.2 - Úprava plochy na p. č. 3063/1 a 2896/2</v>
      </c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21</v>
      </c>
      <c r="D79" s="40"/>
      <c r="E79" s="40"/>
      <c r="F79" s="28" t="str">
        <f>F12</f>
        <v>Praha 3</v>
      </c>
      <c r="G79" s="40"/>
      <c r="H79" s="40"/>
      <c r="I79" s="146" t="s">
        <v>23</v>
      </c>
      <c r="J79" s="68" t="str">
        <f>IF(J12="","",J12)</f>
        <v>25. 10. 2018</v>
      </c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3.65" customHeight="1">
      <c r="B81" s="39"/>
      <c r="C81" s="33" t="s">
        <v>25</v>
      </c>
      <c r="D81" s="40"/>
      <c r="E81" s="40"/>
      <c r="F81" s="28" t="str">
        <f>E15</f>
        <v>Technická správa komunikací hl. m. Prahy</v>
      </c>
      <c r="G81" s="40"/>
      <c r="H81" s="40"/>
      <c r="I81" s="146" t="s">
        <v>33</v>
      </c>
      <c r="J81" s="37" t="str">
        <f>E21</f>
        <v>NOVÁK &amp; PARTNER, s.r.o.</v>
      </c>
      <c r="K81" s="40"/>
      <c r="L81" s="44"/>
    </row>
    <row r="82" s="1" customFormat="1" ht="13.65" customHeight="1">
      <c r="B82" s="39"/>
      <c r="C82" s="33" t="s">
        <v>31</v>
      </c>
      <c r="D82" s="40"/>
      <c r="E82" s="40"/>
      <c r="F82" s="28" t="str">
        <f>IF(E18="","",E18)</f>
        <v>Vyplň údaj</v>
      </c>
      <c r="G82" s="40"/>
      <c r="H82" s="40"/>
      <c r="I82" s="146" t="s">
        <v>38</v>
      </c>
      <c r="J82" s="37" t="str">
        <f>E24</f>
        <v xml:space="preserve"> </v>
      </c>
      <c r="K82" s="40"/>
      <c r="L82" s="44"/>
    </row>
    <row r="83" s="1" customFormat="1" ht="10.32" customHeight="1"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44"/>
    </row>
    <row r="84" s="10" customFormat="1" ht="29.28" customHeight="1">
      <c r="B84" s="191"/>
      <c r="C84" s="192" t="s">
        <v>180</v>
      </c>
      <c r="D84" s="193" t="s">
        <v>61</v>
      </c>
      <c r="E84" s="193" t="s">
        <v>57</v>
      </c>
      <c r="F84" s="193" t="s">
        <v>58</v>
      </c>
      <c r="G84" s="193" t="s">
        <v>181</v>
      </c>
      <c r="H84" s="193" t="s">
        <v>182</v>
      </c>
      <c r="I84" s="194" t="s">
        <v>183</v>
      </c>
      <c r="J84" s="193" t="s">
        <v>172</v>
      </c>
      <c r="K84" s="195" t="s">
        <v>184</v>
      </c>
      <c r="L84" s="196"/>
      <c r="M84" s="88" t="s">
        <v>19</v>
      </c>
      <c r="N84" s="89" t="s">
        <v>46</v>
      </c>
      <c r="O84" s="89" t="s">
        <v>185</v>
      </c>
      <c r="P84" s="89" t="s">
        <v>186</v>
      </c>
      <c r="Q84" s="89" t="s">
        <v>187</v>
      </c>
      <c r="R84" s="89" t="s">
        <v>188</v>
      </c>
      <c r="S84" s="89" t="s">
        <v>189</v>
      </c>
      <c r="T84" s="90" t="s">
        <v>190</v>
      </c>
    </row>
    <row r="85" s="1" customFormat="1" ht="22.8" customHeight="1">
      <c r="B85" s="39"/>
      <c r="C85" s="95" t="s">
        <v>191</v>
      </c>
      <c r="D85" s="40"/>
      <c r="E85" s="40"/>
      <c r="F85" s="40"/>
      <c r="G85" s="40"/>
      <c r="H85" s="40"/>
      <c r="I85" s="144"/>
      <c r="J85" s="197">
        <f>BK85</f>
        <v>0</v>
      </c>
      <c r="K85" s="40"/>
      <c r="L85" s="44"/>
      <c r="M85" s="91"/>
      <c r="N85" s="92"/>
      <c r="O85" s="92"/>
      <c r="P85" s="198">
        <f>P86</f>
        <v>0</v>
      </c>
      <c r="Q85" s="92"/>
      <c r="R85" s="198">
        <f>R86</f>
        <v>130.79913000000002</v>
      </c>
      <c r="S85" s="92"/>
      <c r="T85" s="199">
        <f>T86</f>
        <v>273.83140000000003</v>
      </c>
      <c r="AT85" s="18" t="s">
        <v>75</v>
      </c>
      <c r="AU85" s="18" t="s">
        <v>173</v>
      </c>
      <c r="BK85" s="200">
        <f>BK86</f>
        <v>0</v>
      </c>
    </row>
    <row r="86" s="11" customFormat="1" ht="25.92" customHeight="1">
      <c r="B86" s="201"/>
      <c r="C86" s="202"/>
      <c r="D86" s="203" t="s">
        <v>75</v>
      </c>
      <c r="E86" s="204" t="s">
        <v>277</v>
      </c>
      <c r="F86" s="204" t="s">
        <v>278</v>
      </c>
      <c r="G86" s="202"/>
      <c r="H86" s="202"/>
      <c r="I86" s="205"/>
      <c r="J86" s="206">
        <f>BK86</f>
        <v>0</v>
      </c>
      <c r="K86" s="202"/>
      <c r="L86" s="207"/>
      <c r="M86" s="208"/>
      <c r="N86" s="209"/>
      <c r="O86" s="209"/>
      <c r="P86" s="210">
        <f>P87+P145+P161+P179+P212</f>
        <v>0</v>
      </c>
      <c r="Q86" s="209"/>
      <c r="R86" s="210">
        <f>R87+R145+R161+R179+R212</f>
        <v>130.79913000000002</v>
      </c>
      <c r="S86" s="209"/>
      <c r="T86" s="211">
        <f>T87+T145+T161+T179+T212</f>
        <v>273.83140000000003</v>
      </c>
      <c r="AR86" s="212" t="s">
        <v>84</v>
      </c>
      <c r="AT86" s="213" t="s">
        <v>75</v>
      </c>
      <c r="AU86" s="213" t="s">
        <v>76</v>
      </c>
      <c r="AY86" s="212" t="s">
        <v>195</v>
      </c>
      <c r="BK86" s="214">
        <f>BK87+BK145+BK161+BK179+BK212</f>
        <v>0</v>
      </c>
    </row>
    <row r="87" s="11" customFormat="1" ht="22.8" customHeight="1">
      <c r="B87" s="201"/>
      <c r="C87" s="202"/>
      <c r="D87" s="203" t="s">
        <v>75</v>
      </c>
      <c r="E87" s="215" t="s">
        <v>84</v>
      </c>
      <c r="F87" s="215" t="s">
        <v>279</v>
      </c>
      <c r="G87" s="202"/>
      <c r="H87" s="202"/>
      <c r="I87" s="205"/>
      <c r="J87" s="216">
        <f>BK87</f>
        <v>0</v>
      </c>
      <c r="K87" s="202"/>
      <c r="L87" s="207"/>
      <c r="M87" s="208"/>
      <c r="N87" s="209"/>
      <c r="O87" s="209"/>
      <c r="P87" s="210">
        <f>SUM(P88:P144)</f>
        <v>0</v>
      </c>
      <c r="Q87" s="209"/>
      <c r="R87" s="210">
        <f>SUM(R88:R144)</f>
        <v>0</v>
      </c>
      <c r="S87" s="209"/>
      <c r="T87" s="211">
        <f>SUM(T88:T144)</f>
        <v>265.90300000000002</v>
      </c>
      <c r="AR87" s="212" t="s">
        <v>84</v>
      </c>
      <c r="AT87" s="213" t="s">
        <v>75</v>
      </c>
      <c r="AU87" s="213" t="s">
        <v>84</v>
      </c>
      <c r="AY87" s="212" t="s">
        <v>195</v>
      </c>
      <c r="BK87" s="214">
        <f>SUM(BK88:BK144)</f>
        <v>0</v>
      </c>
    </row>
    <row r="88" s="1" customFormat="1" ht="16.5" customHeight="1">
      <c r="B88" s="39"/>
      <c r="C88" s="217" t="s">
        <v>84</v>
      </c>
      <c r="D88" s="217" t="s">
        <v>198</v>
      </c>
      <c r="E88" s="218" t="s">
        <v>430</v>
      </c>
      <c r="F88" s="219" t="s">
        <v>431</v>
      </c>
      <c r="G88" s="220" t="s">
        <v>282</v>
      </c>
      <c r="H88" s="221">
        <v>54</v>
      </c>
      <c r="I88" s="222"/>
      <c r="J88" s="223">
        <f>ROUND(I88*H88,2)</f>
        <v>0</v>
      </c>
      <c r="K88" s="219" t="s">
        <v>208</v>
      </c>
      <c r="L88" s="44"/>
      <c r="M88" s="224" t="s">
        <v>19</v>
      </c>
      <c r="N88" s="225" t="s">
        <v>47</v>
      </c>
      <c r="O88" s="80"/>
      <c r="P88" s="226">
        <f>O88*H88</f>
        <v>0</v>
      </c>
      <c r="Q88" s="226">
        <v>0</v>
      </c>
      <c r="R88" s="226">
        <f>Q88*H88</f>
        <v>0</v>
      </c>
      <c r="S88" s="226">
        <v>0.22</v>
      </c>
      <c r="T88" s="227">
        <f>S88*H88</f>
        <v>11.880000000000001</v>
      </c>
      <c r="AR88" s="18" t="s">
        <v>213</v>
      </c>
      <c r="AT88" s="18" t="s">
        <v>198</v>
      </c>
      <c r="AU88" s="18" t="s">
        <v>86</v>
      </c>
      <c r="AY88" s="18" t="s">
        <v>195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8" t="s">
        <v>84</v>
      </c>
      <c r="BK88" s="228">
        <f>ROUND(I88*H88,2)</f>
        <v>0</v>
      </c>
      <c r="BL88" s="18" t="s">
        <v>213</v>
      </c>
      <c r="BM88" s="18" t="s">
        <v>1016</v>
      </c>
    </row>
    <row r="89" s="1" customFormat="1">
      <c r="B89" s="39"/>
      <c r="C89" s="40"/>
      <c r="D89" s="229" t="s">
        <v>204</v>
      </c>
      <c r="E89" s="40"/>
      <c r="F89" s="230" t="s">
        <v>433</v>
      </c>
      <c r="G89" s="40"/>
      <c r="H89" s="40"/>
      <c r="I89" s="144"/>
      <c r="J89" s="40"/>
      <c r="K89" s="40"/>
      <c r="L89" s="44"/>
      <c r="M89" s="231"/>
      <c r="N89" s="80"/>
      <c r="O89" s="80"/>
      <c r="P89" s="80"/>
      <c r="Q89" s="80"/>
      <c r="R89" s="80"/>
      <c r="S89" s="80"/>
      <c r="T89" s="81"/>
      <c r="AT89" s="18" t="s">
        <v>204</v>
      </c>
      <c r="AU89" s="18" t="s">
        <v>86</v>
      </c>
    </row>
    <row r="90" s="14" customFormat="1">
      <c r="B90" s="257"/>
      <c r="C90" s="258"/>
      <c r="D90" s="229" t="s">
        <v>285</v>
      </c>
      <c r="E90" s="259" t="s">
        <v>19</v>
      </c>
      <c r="F90" s="260" t="s">
        <v>1017</v>
      </c>
      <c r="G90" s="258"/>
      <c r="H90" s="259" t="s">
        <v>19</v>
      </c>
      <c r="I90" s="261"/>
      <c r="J90" s="258"/>
      <c r="K90" s="258"/>
      <c r="L90" s="262"/>
      <c r="M90" s="263"/>
      <c r="N90" s="264"/>
      <c r="O90" s="264"/>
      <c r="P90" s="264"/>
      <c r="Q90" s="264"/>
      <c r="R90" s="264"/>
      <c r="S90" s="264"/>
      <c r="T90" s="265"/>
      <c r="AT90" s="266" t="s">
        <v>285</v>
      </c>
      <c r="AU90" s="266" t="s">
        <v>86</v>
      </c>
      <c r="AV90" s="14" t="s">
        <v>84</v>
      </c>
      <c r="AW90" s="14" t="s">
        <v>37</v>
      </c>
      <c r="AX90" s="14" t="s">
        <v>76</v>
      </c>
      <c r="AY90" s="266" t="s">
        <v>195</v>
      </c>
    </row>
    <row r="91" s="12" customFormat="1">
      <c r="B91" s="235"/>
      <c r="C91" s="236"/>
      <c r="D91" s="229" t="s">
        <v>285</v>
      </c>
      <c r="E91" s="237" t="s">
        <v>19</v>
      </c>
      <c r="F91" s="238" t="s">
        <v>1018</v>
      </c>
      <c r="G91" s="236"/>
      <c r="H91" s="239">
        <v>54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AT91" s="245" t="s">
        <v>285</v>
      </c>
      <c r="AU91" s="245" t="s">
        <v>86</v>
      </c>
      <c r="AV91" s="12" t="s">
        <v>86</v>
      </c>
      <c r="AW91" s="12" t="s">
        <v>37</v>
      </c>
      <c r="AX91" s="12" t="s">
        <v>84</v>
      </c>
      <c r="AY91" s="245" t="s">
        <v>195</v>
      </c>
    </row>
    <row r="92" s="1" customFormat="1" ht="16.5" customHeight="1">
      <c r="B92" s="39"/>
      <c r="C92" s="217" t="s">
        <v>86</v>
      </c>
      <c r="D92" s="217" t="s">
        <v>198</v>
      </c>
      <c r="E92" s="218" t="s">
        <v>1019</v>
      </c>
      <c r="F92" s="219" t="s">
        <v>1020</v>
      </c>
      <c r="G92" s="220" t="s">
        <v>282</v>
      </c>
      <c r="H92" s="221">
        <v>773</v>
      </c>
      <c r="I92" s="222"/>
      <c r="J92" s="223">
        <f>ROUND(I92*H92,2)</f>
        <v>0</v>
      </c>
      <c r="K92" s="219" t="s">
        <v>208</v>
      </c>
      <c r="L92" s="44"/>
      <c r="M92" s="224" t="s">
        <v>19</v>
      </c>
      <c r="N92" s="225" t="s">
        <v>47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0.316</v>
      </c>
      <c r="T92" s="227">
        <f>S92*H92</f>
        <v>244.268</v>
      </c>
      <c r="AR92" s="18" t="s">
        <v>213</v>
      </c>
      <c r="AT92" s="18" t="s">
        <v>198</v>
      </c>
      <c r="AU92" s="18" t="s">
        <v>86</v>
      </c>
      <c r="AY92" s="18" t="s">
        <v>195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84</v>
      </c>
      <c r="BK92" s="228">
        <f>ROUND(I92*H92,2)</f>
        <v>0</v>
      </c>
      <c r="BL92" s="18" t="s">
        <v>213</v>
      </c>
      <c r="BM92" s="18" t="s">
        <v>1021</v>
      </c>
    </row>
    <row r="93" s="1" customFormat="1">
      <c r="B93" s="39"/>
      <c r="C93" s="40"/>
      <c r="D93" s="229" t="s">
        <v>204</v>
      </c>
      <c r="E93" s="40"/>
      <c r="F93" s="230" t="s">
        <v>1022</v>
      </c>
      <c r="G93" s="40"/>
      <c r="H93" s="40"/>
      <c r="I93" s="144"/>
      <c r="J93" s="40"/>
      <c r="K93" s="40"/>
      <c r="L93" s="44"/>
      <c r="M93" s="231"/>
      <c r="N93" s="80"/>
      <c r="O93" s="80"/>
      <c r="P93" s="80"/>
      <c r="Q93" s="80"/>
      <c r="R93" s="80"/>
      <c r="S93" s="80"/>
      <c r="T93" s="81"/>
      <c r="AT93" s="18" t="s">
        <v>204</v>
      </c>
      <c r="AU93" s="18" t="s">
        <v>86</v>
      </c>
    </row>
    <row r="94" s="12" customFormat="1">
      <c r="B94" s="235"/>
      <c r="C94" s="236"/>
      <c r="D94" s="229" t="s">
        <v>285</v>
      </c>
      <c r="E94" s="237" t="s">
        <v>19</v>
      </c>
      <c r="F94" s="238" t="s">
        <v>1023</v>
      </c>
      <c r="G94" s="236"/>
      <c r="H94" s="239">
        <v>773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285</v>
      </c>
      <c r="AU94" s="245" t="s">
        <v>86</v>
      </c>
      <c r="AV94" s="12" t="s">
        <v>86</v>
      </c>
      <c r="AW94" s="12" t="s">
        <v>37</v>
      </c>
      <c r="AX94" s="12" t="s">
        <v>84</v>
      </c>
      <c r="AY94" s="245" t="s">
        <v>195</v>
      </c>
    </row>
    <row r="95" s="1" customFormat="1" ht="16.5" customHeight="1">
      <c r="B95" s="39"/>
      <c r="C95" s="217" t="s">
        <v>121</v>
      </c>
      <c r="D95" s="217" t="s">
        <v>198</v>
      </c>
      <c r="E95" s="218" t="s">
        <v>1024</v>
      </c>
      <c r="F95" s="219" t="s">
        <v>1025</v>
      </c>
      <c r="G95" s="220" t="s">
        <v>282</v>
      </c>
      <c r="H95" s="221">
        <v>54</v>
      </c>
      <c r="I95" s="222"/>
      <c r="J95" s="223">
        <f>ROUND(I95*H95,2)</f>
        <v>0</v>
      </c>
      <c r="K95" s="219" t="s">
        <v>208</v>
      </c>
      <c r="L95" s="44"/>
      <c r="M95" s="224" t="s">
        <v>19</v>
      </c>
      <c r="N95" s="225" t="s">
        <v>47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0.17000000000000001</v>
      </c>
      <c r="T95" s="227">
        <f>S95*H95</f>
        <v>9.1800000000000015</v>
      </c>
      <c r="AR95" s="18" t="s">
        <v>213</v>
      </c>
      <c r="AT95" s="18" t="s">
        <v>198</v>
      </c>
      <c r="AU95" s="18" t="s">
        <v>86</v>
      </c>
      <c r="AY95" s="18" t="s">
        <v>195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84</v>
      </c>
      <c r="BK95" s="228">
        <f>ROUND(I95*H95,2)</f>
        <v>0</v>
      </c>
      <c r="BL95" s="18" t="s">
        <v>213</v>
      </c>
      <c r="BM95" s="18" t="s">
        <v>1026</v>
      </c>
    </row>
    <row r="96" s="1" customFormat="1">
      <c r="B96" s="39"/>
      <c r="C96" s="40"/>
      <c r="D96" s="229" t="s">
        <v>204</v>
      </c>
      <c r="E96" s="40"/>
      <c r="F96" s="230" t="s">
        <v>1027</v>
      </c>
      <c r="G96" s="40"/>
      <c r="H96" s="40"/>
      <c r="I96" s="144"/>
      <c r="J96" s="40"/>
      <c r="K96" s="40"/>
      <c r="L96" s="44"/>
      <c r="M96" s="231"/>
      <c r="N96" s="80"/>
      <c r="O96" s="80"/>
      <c r="P96" s="80"/>
      <c r="Q96" s="80"/>
      <c r="R96" s="80"/>
      <c r="S96" s="80"/>
      <c r="T96" s="81"/>
      <c r="AT96" s="18" t="s">
        <v>204</v>
      </c>
      <c r="AU96" s="18" t="s">
        <v>86</v>
      </c>
    </row>
    <row r="97" s="12" customFormat="1">
      <c r="B97" s="235"/>
      <c r="C97" s="236"/>
      <c r="D97" s="229" t="s">
        <v>285</v>
      </c>
      <c r="E97" s="237" t="s">
        <v>19</v>
      </c>
      <c r="F97" s="238" t="s">
        <v>1028</v>
      </c>
      <c r="G97" s="236"/>
      <c r="H97" s="239">
        <v>54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285</v>
      </c>
      <c r="AU97" s="245" t="s">
        <v>86</v>
      </c>
      <c r="AV97" s="12" t="s">
        <v>86</v>
      </c>
      <c r="AW97" s="12" t="s">
        <v>37</v>
      </c>
      <c r="AX97" s="12" t="s">
        <v>84</v>
      </c>
      <c r="AY97" s="245" t="s">
        <v>195</v>
      </c>
    </row>
    <row r="98" s="1" customFormat="1" ht="16.5" customHeight="1">
      <c r="B98" s="39"/>
      <c r="C98" s="217" t="s">
        <v>213</v>
      </c>
      <c r="D98" s="217" t="s">
        <v>198</v>
      </c>
      <c r="E98" s="218" t="s">
        <v>1029</v>
      </c>
      <c r="F98" s="219" t="s">
        <v>1030</v>
      </c>
      <c r="G98" s="220" t="s">
        <v>312</v>
      </c>
      <c r="H98" s="221">
        <v>5</v>
      </c>
      <c r="I98" s="222"/>
      <c r="J98" s="223">
        <f>ROUND(I98*H98,2)</f>
        <v>0</v>
      </c>
      <c r="K98" s="219" t="s">
        <v>208</v>
      </c>
      <c r="L98" s="44"/>
      <c r="M98" s="224" t="s">
        <v>19</v>
      </c>
      <c r="N98" s="225" t="s">
        <v>47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0.11500000000000001</v>
      </c>
      <c r="T98" s="227">
        <f>S98*H98</f>
        <v>0.57500000000000007</v>
      </c>
      <c r="AR98" s="18" t="s">
        <v>213</v>
      </c>
      <c r="AT98" s="18" t="s">
        <v>198</v>
      </c>
      <c r="AU98" s="18" t="s">
        <v>86</v>
      </c>
      <c r="AY98" s="18" t="s">
        <v>195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84</v>
      </c>
      <c r="BK98" s="228">
        <f>ROUND(I98*H98,2)</f>
        <v>0</v>
      </c>
      <c r="BL98" s="18" t="s">
        <v>213</v>
      </c>
      <c r="BM98" s="18" t="s">
        <v>1031</v>
      </c>
    </row>
    <row r="99" s="1" customFormat="1">
      <c r="B99" s="39"/>
      <c r="C99" s="40"/>
      <c r="D99" s="229" t="s">
        <v>204</v>
      </c>
      <c r="E99" s="40"/>
      <c r="F99" s="230" t="s">
        <v>1032</v>
      </c>
      <c r="G99" s="40"/>
      <c r="H99" s="40"/>
      <c r="I99" s="144"/>
      <c r="J99" s="40"/>
      <c r="K99" s="40"/>
      <c r="L99" s="44"/>
      <c r="M99" s="231"/>
      <c r="N99" s="80"/>
      <c r="O99" s="80"/>
      <c r="P99" s="80"/>
      <c r="Q99" s="80"/>
      <c r="R99" s="80"/>
      <c r="S99" s="80"/>
      <c r="T99" s="81"/>
      <c r="AT99" s="18" t="s">
        <v>204</v>
      </c>
      <c r="AU99" s="18" t="s">
        <v>86</v>
      </c>
    </row>
    <row r="100" s="12" customFormat="1">
      <c r="B100" s="235"/>
      <c r="C100" s="236"/>
      <c r="D100" s="229" t="s">
        <v>285</v>
      </c>
      <c r="E100" s="237" t="s">
        <v>19</v>
      </c>
      <c r="F100" s="238" t="s">
        <v>1033</v>
      </c>
      <c r="G100" s="236"/>
      <c r="H100" s="239">
        <v>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285</v>
      </c>
      <c r="AU100" s="245" t="s">
        <v>86</v>
      </c>
      <c r="AV100" s="12" t="s">
        <v>86</v>
      </c>
      <c r="AW100" s="12" t="s">
        <v>37</v>
      </c>
      <c r="AX100" s="12" t="s">
        <v>84</v>
      </c>
      <c r="AY100" s="245" t="s">
        <v>195</v>
      </c>
    </row>
    <row r="101" s="1" customFormat="1" ht="16.5" customHeight="1">
      <c r="B101" s="39"/>
      <c r="C101" s="217" t="s">
        <v>194</v>
      </c>
      <c r="D101" s="217" t="s">
        <v>198</v>
      </c>
      <c r="E101" s="218" t="s">
        <v>1034</v>
      </c>
      <c r="F101" s="219" t="s">
        <v>1035</v>
      </c>
      <c r="G101" s="220" t="s">
        <v>289</v>
      </c>
      <c r="H101" s="221">
        <v>146</v>
      </c>
      <c r="I101" s="222"/>
      <c r="J101" s="223">
        <f>ROUND(I101*H101,2)</f>
        <v>0</v>
      </c>
      <c r="K101" s="219" t="s">
        <v>208</v>
      </c>
      <c r="L101" s="44"/>
      <c r="M101" s="224" t="s">
        <v>19</v>
      </c>
      <c r="N101" s="225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213</v>
      </c>
      <c r="AT101" s="18" t="s">
        <v>198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213</v>
      </c>
      <c r="BM101" s="18" t="s">
        <v>1036</v>
      </c>
    </row>
    <row r="102" s="1" customFormat="1">
      <c r="B102" s="39"/>
      <c r="C102" s="40"/>
      <c r="D102" s="229" t="s">
        <v>204</v>
      </c>
      <c r="E102" s="40"/>
      <c r="F102" s="230" t="s">
        <v>1037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4" customFormat="1">
      <c r="B103" s="257"/>
      <c r="C103" s="258"/>
      <c r="D103" s="229" t="s">
        <v>285</v>
      </c>
      <c r="E103" s="259" t="s">
        <v>19</v>
      </c>
      <c r="F103" s="260" t="s">
        <v>468</v>
      </c>
      <c r="G103" s="258"/>
      <c r="H103" s="259" t="s">
        <v>19</v>
      </c>
      <c r="I103" s="261"/>
      <c r="J103" s="258"/>
      <c r="K103" s="258"/>
      <c r="L103" s="262"/>
      <c r="M103" s="263"/>
      <c r="N103" s="264"/>
      <c r="O103" s="264"/>
      <c r="P103" s="264"/>
      <c r="Q103" s="264"/>
      <c r="R103" s="264"/>
      <c r="S103" s="264"/>
      <c r="T103" s="265"/>
      <c r="AT103" s="266" t="s">
        <v>285</v>
      </c>
      <c r="AU103" s="266" t="s">
        <v>86</v>
      </c>
      <c r="AV103" s="14" t="s">
        <v>84</v>
      </c>
      <c r="AW103" s="14" t="s">
        <v>37</v>
      </c>
      <c r="AX103" s="14" t="s">
        <v>76</v>
      </c>
      <c r="AY103" s="266" t="s">
        <v>195</v>
      </c>
    </row>
    <row r="104" s="12" customFormat="1">
      <c r="B104" s="235"/>
      <c r="C104" s="236"/>
      <c r="D104" s="229" t="s">
        <v>285</v>
      </c>
      <c r="E104" s="237" t="s">
        <v>19</v>
      </c>
      <c r="F104" s="238" t="s">
        <v>1038</v>
      </c>
      <c r="G104" s="236"/>
      <c r="H104" s="239">
        <v>13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285</v>
      </c>
      <c r="AU104" s="245" t="s">
        <v>86</v>
      </c>
      <c r="AV104" s="12" t="s">
        <v>86</v>
      </c>
      <c r="AW104" s="12" t="s">
        <v>37</v>
      </c>
      <c r="AX104" s="12" t="s">
        <v>76</v>
      </c>
      <c r="AY104" s="245" t="s">
        <v>195</v>
      </c>
    </row>
    <row r="105" s="12" customFormat="1">
      <c r="B105" s="235"/>
      <c r="C105" s="236"/>
      <c r="D105" s="229" t="s">
        <v>285</v>
      </c>
      <c r="E105" s="237" t="s">
        <v>19</v>
      </c>
      <c r="F105" s="238" t="s">
        <v>1039</v>
      </c>
      <c r="G105" s="236"/>
      <c r="H105" s="239">
        <v>16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285</v>
      </c>
      <c r="AU105" s="245" t="s">
        <v>86</v>
      </c>
      <c r="AV105" s="12" t="s">
        <v>86</v>
      </c>
      <c r="AW105" s="12" t="s">
        <v>37</v>
      </c>
      <c r="AX105" s="12" t="s">
        <v>76</v>
      </c>
      <c r="AY105" s="245" t="s">
        <v>195</v>
      </c>
    </row>
    <row r="106" s="12" customFormat="1">
      <c r="B106" s="235"/>
      <c r="C106" s="236"/>
      <c r="D106" s="229" t="s">
        <v>285</v>
      </c>
      <c r="E106" s="237" t="s">
        <v>19</v>
      </c>
      <c r="F106" s="238" t="s">
        <v>1040</v>
      </c>
      <c r="G106" s="236"/>
      <c r="H106" s="239">
        <v>25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285</v>
      </c>
      <c r="AU106" s="245" t="s">
        <v>86</v>
      </c>
      <c r="AV106" s="12" t="s">
        <v>86</v>
      </c>
      <c r="AW106" s="12" t="s">
        <v>37</v>
      </c>
      <c r="AX106" s="12" t="s">
        <v>76</v>
      </c>
      <c r="AY106" s="245" t="s">
        <v>195</v>
      </c>
    </row>
    <row r="107" s="12" customFormat="1">
      <c r="B107" s="235"/>
      <c r="C107" s="236"/>
      <c r="D107" s="229" t="s">
        <v>285</v>
      </c>
      <c r="E107" s="237" t="s">
        <v>19</v>
      </c>
      <c r="F107" s="238" t="s">
        <v>1041</v>
      </c>
      <c r="G107" s="236"/>
      <c r="H107" s="239">
        <v>92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285</v>
      </c>
      <c r="AU107" s="245" t="s">
        <v>86</v>
      </c>
      <c r="AV107" s="12" t="s">
        <v>86</v>
      </c>
      <c r="AW107" s="12" t="s">
        <v>37</v>
      </c>
      <c r="AX107" s="12" t="s">
        <v>76</v>
      </c>
      <c r="AY107" s="245" t="s">
        <v>195</v>
      </c>
    </row>
    <row r="108" s="13" customFormat="1">
      <c r="B108" s="246"/>
      <c r="C108" s="247"/>
      <c r="D108" s="229" t="s">
        <v>285</v>
      </c>
      <c r="E108" s="248" t="s">
        <v>19</v>
      </c>
      <c r="F108" s="249" t="s">
        <v>294</v>
      </c>
      <c r="G108" s="247"/>
      <c r="H108" s="250">
        <v>146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285</v>
      </c>
      <c r="AU108" s="256" t="s">
        <v>86</v>
      </c>
      <c r="AV108" s="13" t="s">
        <v>213</v>
      </c>
      <c r="AW108" s="13" t="s">
        <v>37</v>
      </c>
      <c r="AX108" s="13" t="s">
        <v>84</v>
      </c>
      <c r="AY108" s="256" t="s">
        <v>195</v>
      </c>
    </row>
    <row r="109" s="1" customFormat="1" ht="22.5" customHeight="1">
      <c r="B109" s="39"/>
      <c r="C109" s="217" t="s">
        <v>220</v>
      </c>
      <c r="D109" s="217" t="s">
        <v>198</v>
      </c>
      <c r="E109" s="218" t="s">
        <v>476</v>
      </c>
      <c r="F109" s="219" t="s">
        <v>477</v>
      </c>
      <c r="G109" s="220" t="s">
        <v>289</v>
      </c>
      <c r="H109" s="221">
        <v>160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213</v>
      </c>
      <c r="AT109" s="18" t="s">
        <v>198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213</v>
      </c>
      <c r="BM109" s="18" t="s">
        <v>1042</v>
      </c>
    </row>
    <row r="110" s="1" customFormat="1">
      <c r="B110" s="39"/>
      <c r="C110" s="40"/>
      <c r="D110" s="229" t="s">
        <v>204</v>
      </c>
      <c r="E110" s="40"/>
      <c r="F110" s="230" t="s">
        <v>477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4" customFormat="1">
      <c r="B111" s="257"/>
      <c r="C111" s="258"/>
      <c r="D111" s="229" t="s">
        <v>285</v>
      </c>
      <c r="E111" s="259" t="s">
        <v>19</v>
      </c>
      <c r="F111" s="260" t="s">
        <v>1043</v>
      </c>
      <c r="G111" s="258"/>
      <c r="H111" s="259" t="s">
        <v>19</v>
      </c>
      <c r="I111" s="261"/>
      <c r="J111" s="258"/>
      <c r="K111" s="258"/>
      <c r="L111" s="262"/>
      <c r="M111" s="263"/>
      <c r="N111" s="264"/>
      <c r="O111" s="264"/>
      <c r="P111" s="264"/>
      <c r="Q111" s="264"/>
      <c r="R111" s="264"/>
      <c r="S111" s="264"/>
      <c r="T111" s="265"/>
      <c r="AT111" s="266" t="s">
        <v>285</v>
      </c>
      <c r="AU111" s="266" t="s">
        <v>86</v>
      </c>
      <c r="AV111" s="14" t="s">
        <v>84</v>
      </c>
      <c r="AW111" s="14" t="s">
        <v>37</v>
      </c>
      <c r="AX111" s="14" t="s">
        <v>76</v>
      </c>
      <c r="AY111" s="266" t="s">
        <v>195</v>
      </c>
    </row>
    <row r="112" s="12" customFormat="1">
      <c r="B112" s="235"/>
      <c r="C112" s="236"/>
      <c r="D112" s="229" t="s">
        <v>285</v>
      </c>
      <c r="E112" s="237" t="s">
        <v>19</v>
      </c>
      <c r="F112" s="238" t="s">
        <v>1044</v>
      </c>
      <c r="G112" s="236"/>
      <c r="H112" s="239">
        <v>8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AT112" s="245" t="s">
        <v>285</v>
      </c>
      <c r="AU112" s="245" t="s">
        <v>86</v>
      </c>
      <c r="AV112" s="12" t="s">
        <v>86</v>
      </c>
      <c r="AW112" s="12" t="s">
        <v>37</v>
      </c>
      <c r="AX112" s="12" t="s">
        <v>76</v>
      </c>
      <c r="AY112" s="245" t="s">
        <v>195</v>
      </c>
    </row>
    <row r="113" s="12" customFormat="1">
      <c r="B113" s="235"/>
      <c r="C113" s="236"/>
      <c r="D113" s="229" t="s">
        <v>285</v>
      </c>
      <c r="E113" s="237" t="s">
        <v>19</v>
      </c>
      <c r="F113" s="238" t="s">
        <v>1045</v>
      </c>
      <c r="G113" s="236"/>
      <c r="H113" s="239">
        <v>144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285</v>
      </c>
      <c r="AU113" s="245" t="s">
        <v>86</v>
      </c>
      <c r="AV113" s="12" t="s">
        <v>86</v>
      </c>
      <c r="AW113" s="12" t="s">
        <v>37</v>
      </c>
      <c r="AX113" s="12" t="s">
        <v>76</v>
      </c>
      <c r="AY113" s="245" t="s">
        <v>195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1046</v>
      </c>
      <c r="G114" s="236"/>
      <c r="H114" s="239">
        <v>8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76</v>
      </c>
      <c r="AY114" s="245" t="s">
        <v>195</v>
      </c>
    </row>
    <row r="115" s="13" customFormat="1">
      <c r="B115" s="246"/>
      <c r="C115" s="247"/>
      <c r="D115" s="229" t="s">
        <v>285</v>
      </c>
      <c r="E115" s="248" t="s">
        <v>19</v>
      </c>
      <c r="F115" s="249" t="s">
        <v>294</v>
      </c>
      <c r="G115" s="247"/>
      <c r="H115" s="250">
        <v>160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AT115" s="256" t="s">
        <v>285</v>
      </c>
      <c r="AU115" s="256" t="s">
        <v>86</v>
      </c>
      <c r="AV115" s="13" t="s">
        <v>213</v>
      </c>
      <c r="AW115" s="13" t="s">
        <v>37</v>
      </c>
      <c r="AX115" s="13" t="s">
        <v>84</v>
      </c>
      <c r="AY115" s="256" t="s">
        <v>195</v>
      </c>
    </row>
    <row r="116" s="1" customFormat="1" ht="22.5" customHeight="1">
      <c r="B116" s="39"/>
      <c r="C116" s="217" t="s">
        <v>225</v>
      </c>
      <c r="D116" s="217" t="s">
        <v>198</v>
      </c>
      <c r="E116" s="218" t="s">
        <v>481</v>
      </c>
      <c r="F116" s="219" t="s">
        <v>1047</v>
      </c>
      <c r="G116" s="220" t="s">
        <v>289</v>
      </c>
      <c r="H116" s="221">
        <v>146</v>
      </c>
      <c r="I116" s="222"/>
      <c r="J116" s="223">
        <f>ROUND(I116*H116,2)</f>
        <v>0</v>
      </c>
      <c r="K116" s="219" t="s">
        <v>19</v>
      </c>
      <c r="L116" s="44"/>
      <c r="M116" s="224" t="s">
        <v>19</v>
      </c>
      <c r="N116" s="225" t="s">
        <v>47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213</v>
      </c>
      <c r="AT116" s="18" t="s">
        <v>198</v>
      </c>
      <c r="AU116" s="18" t="s">
        <v>86</v>
      </c>
      <c r="AY116" s="18" t="s">
        <v>195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84</v>
      </c>
      <c r="BK116" s="228">
        <f>ROUND(I116*H116,2)</f>
        <v>0</v>
      </c>
      <c r="BL116" s="18" t="s">
        <v>213</v>
      </c>
      <c r="BM116" s="18" t="s">
        <v>1048</v>
      </c>
    </row>
    <row r="117" s="1" customFormat="1">
      <c r="B117" s="39"/>
      <c r="C117" s="40"/>
      <c r="D117" s="229" t="s">
        <v>204</v>
      </c>
      <c r="E117" s="40"/>
      <c r="F117" s="230" t="s">
        <v>484</v>
      </c>
      <c r="G117" s="40"/>
      <c r="H117" s="40"/>
      <c r="I117" s="144"/>
      <c r="J117" s="40"/>
      <c r="K117" s="40"/>
      <c r="L117" s="44"/>
      <c r="M117" s="231"/>
      <c r="N117" s="80"/>
      <c r="O117" s="80"/>
      <c r="P117" s="80"/>
      <c r="Q117" s="80"/>
      <c r="R117" s="80"/>
      <c r="S117" s="80"/>
      <c r="T117" s="81"/>
      <c r="AT117" s="18" t="s">
        <v>204</v>
      </c>
      <c r="AU117" s="18" t="s">
        <v>86</v>
      </c>
    </row>
    <row r="118" s="12" customFormat="1">
      <c r="B118" s="235"/>
      <c r="C118" s="236"/>
      <c r="D118" s="229" t="s">
        <v>285</v>
      </c>
      <c r="E118" s="237" t="s">
        <v>19</v>
      </c>
      <c r="F118" s="238" t="s">
        <v>1049</v>
      </c>
      <c r="G118" s="236"/>
      <c r="H118" s="239">
        <v>146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285</v>
      </c>
      <c r="AU118" s="245" t="s">
        <v>86</v>
      </c>
      <c r="AV118" s="12" t="s">
        <v>86</v>
      </c>
      <c r="AW118" s="12" t="s">
        <v>37</v>
      </c>
      <c r="AX118" s="12" t="s">
        <v>84</v>
      </c>
      <c r="AY118" s="245" t="s">
        <v>195</v>
      </c>
    </row>
    <row r="119" s="1" customFormat="1" ht="16.5" customHeight="1">
      <c r="B119" s="39"/>
      <c r="C119" s="217" t="s">
        <v>229</v>
      </c>
      <c r="D119" s="217" t="s">
        <v>198</v>
      </c>
      <c r="E119" s="218" t="s">
        <v>486</v>
      </c>
      <c r="F119" s="219" t="s">
        <v>487</v>
      </c>
      <c r="G119" s="220" t="s">
        <v>289</v>
      </c>
      <c r="H119" s="221">
        <v>8</v>
      </c>
      <c r="I119" s="222"/>
      <c r="J119" s="223">
        <f>ROUND(I119*H119,2)</f>
        <v>0</v>
      </c>
      <c r="K119" s="219" t="s">
        <v>208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213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213</v>
      </c>
      <c r="BM119" s="18" t="s">
        <v>1050</v>
      </c>
    </row>
    <row r="120" s="1" customFormat="1">
      <c r="B120" s="39"/>
      <c r="C120" s="40"/>
      <c r="D120" s="229" t="s">
        <v>204</v>
      </c>
      <c r="E120" s="40"/>
      <c r="F120" s="230" t="s">
        <v>489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4" customFormat="1">
      <c r="B121" s="257"/>
      <c r="C121" s="258"/>
      <c r="D121" s="229" t="s">
        <v>285</v>
      </c>
      <c r="E121" s="259" t="s">
        <v>19</v>
      </c>
      <c r="F121" s="260" t="s">
        <v>468</v>
      </c>
      <c r="G121" s="258"/>
      <c r="H121" s="259" t="s">
        <v>19</v>
      </c>
      <c r="I121" s="261"/>
      <c r="J121" s="258"/>
      <c r="K121" s="258"/>
      <c r="L121" s="262"/>
      <c r="M121" s="263"/>
      <c r="N121" s="264"/>
      <c r="O121" s="264"/>
      <c r="P121" s="264"/>
      <c r="Q121" s="264"/>
      <c r="R121" s="264"/>
      <c r="S121" s="264"/>
      <c r="T121" s="265"/>
      <c r="AT121" s="266" t="s">
        <v>285</v>
      </c>
      <c r="AU121" s="266" t="s">
        <v>86</v>
      </c>
      <c r="AV121" s="14" t="s">
        <v>84</v>
      </c>
      <c r="AW121" s="14" t="s">
        <v>37</v>
      </c>
      <c r="AX121" s="14" t="s">
        <v>76</v>
      </c>
      <c r="AY121" s="266" t="s">
        <v>195</v>
      </c>
    </row>
    <row r="122" s="12" customFormat="1">
      <c r="B122" s="235"/>
      <c r="C122" s="236"/>
      <c r="D122" s="229" t="s">
        <v>285</v>
      </c>
      <c r="E122" s="237" t="s">
        <v>19</v>
      </c>
      <c r="F122" s="238" t="s">
        <v>1051</v>
      </c>
      <c r="G122" s="236"/>
      <c r="H122" s="239">
        <v>4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285</v>
      </c>
      <c r="AU122" s="245" t="s">
        <v>86</v>
      </c>
      <c r="AV122" s="12" t="s">
        <v>86</v>
      </c>
      <c r="AW122" s="12" t="s">
        <v>37</v>
      </c>
      <c r="AX122" s="12" t="s">
        <v>76</v>
      </c>
      <c r="AY122" s="245" t="s">
        <v>195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1052</v>
      </c>
      <c r="G123" s="236"/>
      <c r="H123" s="239">
        <v>4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76</v>
      </c>
      <c r="AY123" s="245" t="s">
        <v>195</v>
      </c>
    </row>
    <row r="124" s="13" customFormat="1">
      <c r="B124" s="246"/>
      <c r="C124" s="247"/>
      <c r="D124" s="229" t="s">
        <v>285</v>
      </c>
      <c r="E124" s="248" t="s">
        <v>19</v>
      </c>
      <c r="F124" s="249" t="s">
        <v>294</v>
      </c>
      <c r="G124" s="247"/>
      <c r="H124" s="250">
        <v>8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285</v>
      </c>
      <c r="AU124" s="256" t="s">
        <v>86</v>
      </c>
      <c r="AV124" s="13" t="s">
        <v>213</v>
      </c>
      <c r="AW124" s="13" t="s">
        <v>37</v>
      </c>
      <c r="AX124" s="13" t="s">
        <v>84</v>
      </c>
      <c r="AY124" s="256" t="s">
        <v>195</v>
      </c>
    </row>
    <row r="125" s="1" customFormat="1" ht="16.5" customHeight="1">
      <c r="B125" s="39"/>
      <c r="C125" s="217" t="s">
        <v>235</v>
      </c>
      <c r="D125" s="217" t="s">
        <v>198</v>
      </c>
      <c r="E125" s="218" t="s">
        <v>492</v>
      </c>
      <c r="F125" s="219" t="s">
        <v>493</v>
      </c>
      <c r="G125" s="220" t="s">
        <v>289</v>
      </c>
      <c r="H125" s="221">
        <v>92</v>
      </c>
      <c r="I125" s="222"/>
      <c r="J125" s="223">
        <f>ROUND(I125*H125,2)</f>
        <v>0</v>
      </c>
      <c r="K125" s="219" t="s">
        <v>208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213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213</v>
      </c>
      <c r="BM125" s="18" t="s">
        <v>1053</v>
      </c>
    </row>
    <row r="126" s="1" customFormat="1">
      <c r="B126" s="39"/>
      <c r="C126" s="40"/>
      <c r="D126" s="229" t="s">
        <v>204</v>
      </c>
      <c r="E126" s="40"/>
      <c r="F126" s="230" t="s">
        <v>495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2" customFormat="1">
      <c r="B127" s="235"/>
      <c r="C127" s="236"/>
      <c r="D127" s="229" t="s">
        <v>285</v>
      </c>
      <c r="E127" s="237" t="s">
        <v>19</v>
      </c>
      <c r="F127" s="238" t="s">
        <v>1054</v>
      </c>
      <c r="G127" s="236"/>
      <c r="H127" s="239">
        <v>92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285</v>
      </c>
      <c r="AU127" s="245" t="s">
        <v>86</v>
      </c>
      <c r="AV127" s="12" t="s">
        <v>86</v>
      </c>
      <c r="AW127" s="12" t="s">
        <v>37</v>
      </c>
      <c r="AX127" s="12" t="s">
        <v>84</v>
      </c>
      <c r="AY127" s="245" t="s">
        <v>195</v>
      </c>
    </row>
    <row r="128" s="1" customFormat="1" ht="16.5" customHeight="1">
      <c r="B128" s="39"/>
      <c r="C128" s="270" t="s">
        <v>239</v>
      </c>
      <c r="D128" s="270" t="s">
        <v>497</v>
      </c>
      <c r="E128" s="271" t="s">
        <v>498</v>
      </c>
      <c r="F128" s="272" t="s">
        <v>499</v>
      </c>
      <c r="G128" s="273" t="s">
        <v>336</v>
      </c>
      <c r="H128" s="274">
        <v>184</v>
      </c>
      <c r="I128" s="275"/>
      <c r="J128" s="276">
        <f>ROUND(I128*H128,2)</f>
        <v>0</v>
      </c>
      <c r="K128" s="272" t="s">
        <v>208</v>
      </c>
      <c r="L128" s="277"/>
      <c r="M128" s="278" t="s">
        <v>19</v>
      </c>
      <c r="N128" s="279" t="s">
        <v>47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229</v>
      </c>
      <c r="AT128" s="18" t="s">
        <v>497</v>
      </c>
      <c r="AU128" s="18" t="s">
        <v>86</v>
      </c>
      <c r="AY128" s="18" t="s">
        <v>195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84</v>
      </c>
      <c r="BK128" s="228">
        <f>ROUND(I128*H128,2)</f>
        <v>0</v>
      </c>
      <c r="BL128" s="18" t="s">
        <v>213</v>
      </c>
      <c r="BM128" s="18" t="s">
        <v>1055</v>
      </c>
    </row>
    <row r="129" s="1" customFormat="1">
      <c r="B129" s="39"/>
      <c r="C129" s="40"/>
      <c r="D129" s="229" t="s">
        <v>204</v>
      </c>
      <c r="E129" s="40"/>
      <c r="F129" s="230" t="s">
        <v>499</v>
      </c>
      <c r="G129" s="40"/>
      <c r="H129" s="40"/>
      <c r="I129" s="144"/>
      <c r="J129" s="40"/>
      <c r="K129" s="40"/>
      <c r="L129" s="44"/>
      <c r="M129" s="231"/>
      <c r="N129" s="80"/>
      <c r="O129" s="80"/>
      <c r="P129" s="80"/>
      <c r="Q129" s="80"/>
      <c r="R129" s="80"/>
      <c r="S129" s="80"/>
      <c r="T129" s="81"/>
      <c r="AT129" s="18" t="s">
        <v>204</v>
      </c>
      <c r="AU129" s="18" t="s">
        <v>86</v>
      </c>
    </row>
    <row r="130" s="12" customFormat="1">
      <c r="B130" s="235"/>
      <c r="C130" s="236"/>
      <c r="D130" s="229" t="s">
        <v>285</v>
      </c>
      <c r="E130" s="237" t="s">
        <v>19</v>
      </c>
      <c r="F130" s="238" t="s">
        <v>1056</v>
      </c>
      <c r="G130" s="236"/>
      <c r="H130" s="239">
        <v>184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285</v>
      </c>
      <c r="AU130" s="245" t="s">
        <v>86</v>
      </c>
      <c r="AV130" s="12" t="s">
        <v>86</v>
      </c>
      <c r="AW130" s="12" t="s">
        <v>37</v>
      </c>
      <c r="AX130" s="12" t="s">
        <v>84</v>
      </c>
      <c r="AY130" s="245" t="s">
        <v>195</v>
      </c>
    </row>
    <row r="131" s="1" customFormat="1" ht="16.5" customHeight="1">
      <c r="B131" s="39"/>
      <c r="C131" s="217" t="s">
        <v>243</v>
      </c>
      <c r="D131" s="217" t="s">
        <v>198</v>
      </c>
      <c r="E131" s="218" t="s">
        <v>330</v>
      </c>
      <c r="F131" s="219" t="s">
        <v>331</v>
      </c>
      <c r="G131" s="220" t="s">
        <v>289</v>
      </c>
      <c r="H131" s="221">
        <v>146</v>
      </c>
      <c r="I131" s="222"/>
      <c r="J131" s="223">
        <f>ROUND(I131*H131,2)</f>
        <v>0</v>
      </c>
      <c r="K131" s="219" t="s">
        <v>208</v>
      </c>
      <c r="L131" s="44"/>
      <c r="M131" s="224" t="s">
        <v>19</v>
      </c>
      <c r="N131" s="225" t="s">
        <v>47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213</v>
      </c>
      <c r="AT131" s="18" t="s">
        <v>198</v>
      </c>
      <c r="AU131" s="18" t="s">
        <v>86</v>
      </c>
      <c r="AY131" s="18" t="s">
        <v>195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84</v>
      </c>
      <c r="BK131" s="228">
        <f>ROUND(I131*H131,2)</f>
        <v>0</v>
      </c>
      <c r="BL131" s="18" t="s">
        <v>213</v>
      </c>
      <c r="BM131" s="18" t="s">
        <v>1057</v>
      </c>
    </row>
    <row r="132" s="1" customFormat="1">
      <c r="B132" s="39"/>
      <c r="C132" s="40"/>
      <c r="D132" s="229" t="s">
        <v>204</v>
      </c>
      <c r="E132" s="40"/>
      <c r="F132" s="230" t="s">
        <v>331</v>
      </c>
      <c r="G132" s="40"/>
      <c r="H132" s="40"/>
      <c r="I132" s="144"/>
      <c r="J132" s="40"/>
      <c r="K132" s="40"/>
      <c r="L132" s="44"/>
      <c r="M132" s="231"/>
      <c r="N132" s="80"/>
      <c r="O132" s="80"/>
      <c r="P132" s="80"/>
      <c r="Q132" s="80"/>
      <c r="R132" s="80"/>
      <c r="S132" s="80"/>
      <c r="T132" s="81"/>
      <c r="AT132" s="18" t="s">
        <v>204</v>
      </c>
      <c r="AU132" s="18" t="s">
        <v>86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1049</v>
      </c>
      <c r="G133" s="236"/>
      <c r="H133" s="239">
        <v>146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84</v>
      </c>
      <c r="AY133" s="245" t="s">
        <v>195</v>
      </c>
    </row>
    <row r="134" s="1" customFormat="1" ht="16.5" customHeight="1">
      <c r="B134" s="39"/>
      <c r="C134" s="217" t="s">
        <v>249</v>
      </c>
      <c r="D134" s="217" t="s">
        <v>198</v>
      </c>
      <c r="E134" s="218" t="s">
        <v>334</v>
      </c>
      <c r="F134" s="219" t="s">
        <v>335</v>
      </c>
      <c r="G134" s="220" t="s">
        <v>336</v>
      </c>
      <c r="H134" s="221">
        <v>292</v>
      </c>
      <c r="I134" s="222"/>
      <c r="J134" s="223">
        <f>ROUND(I134*H134,2)</f>
        <v>0</v>
      </c>
      <c r="K134" s="219" t="s">
        <v>208</v>
      </c>
      <c r="L134" s="44"/>
      <c r="M134" s="224" t="s">
        <v>19</v>
      </c>
      <c r="N134" s="225" t="s">
        <v>47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213</v>
      </c>
      <c r="AT134" s="18" t="s">
        <v>198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213</v>
      </c>
      <c r="BM134" s="18" t="s">
        <v>1058</v>
      </c>
    </row>
    <row r="135" s="1" customFormat="1">
      <c r="B135" s="39"/>
      <c r="C135" s="40"/>
      <c r="D135" s="229" t="s">
        <v>204</v>
      </c>
      <c r="E135" s="40"/>
      <c r="F135" s="230" t="s">
        <v>338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2" customFormat="1">
      <c r="B136" s="235"/>
      <c r="C136" s="236"/>
      <c r="D136" s="229" t="s">
        <v>285</v>
      </c>
      <c r="E136" s="237" t="s">
        <v>19</v>
      </c>
      <c r="F136" s="238" t="s">
        <v>1059</v>
      </c>
      <c r="G136" s="236"/>
      <c r="H136" s="239">
        <v>292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285</v>
      </c>
      <c r="AU136" s="245" t="s">
        <v>86</v>
      </c>
      <c r="AV136" s="12" t="s">
        <v>86</v>
      </c>
      <c r="AW136" s="12" t="s">
        <v>37</v>
      </c>
      <c r="AX136" s="12" t="s">
        <v>84</v>
      </c>
      <c r="AY136" s="245" t="s">
        <v>195</v>
      </c>
    </row>
    <row r="137" s="1" customFormat="1" ht="16.5" customHeight="1">
      <c r="B137" s="39"/>
      <c r="C137" s="217" t="s">
        <v>253</v>
      </c>
      <c r="D137" s="217" t="s">
        <v>198</v>
      </c>
      <c r="E137" s="218" t="s">
        <v>1060</v>
      </c>
      <c r="F137" s="219" t="s">
        <v>1061</v>
      </c>
      <c r="G137" s="220" t="s">
        <v>289</v>
      </c>
      <c r="H137" s="221">
        <v>144</v>
      </c>
      <c r="I137" s="222"/>
      <c r="J137" s="223">
        <f>ROUND(I137*H137,2)</f>
        <v>0</v>
      </c>
      <c r="K137" s="219" t="s">
        <v>208</v>
      </c>
      <c r="L137" s="44"/>
      <c r="M137" s="224" t="s">
        <v>19</v>
      </c>
      <c r="N137" s="225" t="s">
        <v>47</v>
      </c>
      <c r="O137" s="8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18" t="s">
        <v>213</v>
      </c>
      <c r="AT137" s="18" t="s">
        <v>198</v>
      </c>
      <c r="AU137" s="18" t="s">
        <v>86</v>
      </c>
      <c r="AY137" s="18" t="s">
        <v>195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84</v>
      </c>
      <c r="BK137" s="228">
        <f>ROUND(I137*H137,2)</f>
        <v>0</v>
      </c>
      <c r="BL137" s="18" t="s">
        <v>213</v>
      </c>
      <c r="BM137" s="18" t="s">
        <v>1062</v>
      </c>
    </row>
    <row r="138" s="1" customFormat="1">
      <c r="B138" s="39"/>
      <c r="C138" s="40"/>
      <c r="D138" s="229" t="s">
        <v>204</v>
      </c>
      <c r="E138" s="40"/>
      <c r="F138" s="230" t="s">
        <v>1063</v>
      </c>
      <c r="G138" s="40"/>
      <c r="H138" s="40"/>
      <c r="I138" s="144"/>
      <c r="J138" s="40"/>
      <c r="K138" s="40"/>
      <c r="L138" s="44"/>
      <c r="M138" s="231"/>
      <c r="N138" s="80"/>
      <c r="O138" s="80"/>
      <c r="P138" s="80"/>
      <c r="Q138" s="80"/>
      <c r="R138" s="80"/>
      <c r="S138" s="80"/>
      <c r="T138" s="81"/>
      <c r="AT138" s="18" t="s">
        <v>204</v>
      </c>
      <c r="AU138" s="18" t="s">
        <v>86</v>
      </c>
    </row>
    <row r="139" s="14" customFormat="1">
      <c r="B139" s="257"/>
      <c r="C139" s="258"/>
      <c r="D139" s="229" t="s">
        <v>285</v>
      </c>
      <c r="E139" s="259" t="s">
        <v>19</v>
      </c>
      <c r="F139" s="260" t="s">
        <v>468</v>
      </c>
      <c r="G139" s="258"/>
      <c r="H139" s="259" t="s">
        <v>19</v>
      </c>
      <c r="I139" s="261"/>
      <c r="J139" s="258"/>
      <c r="K139" s="258"/>
      <c r="L139" s="262"/>
      <c r="M139" s="263"/>
      <c r="N139" s="264"/>
      <c r="O139" s="264"/>
      <c r="P139" s="264"/>
      <c r="Q139" s="264"/>
      <c r="R139" s="264"/>
      <c r="S139" s="264"/>
      <c r="T139" s="265"/>
      <c r="AT139" s="266" t="s">
        <v>285</v>
      </c>
      <c r="AU139" s="266" t="s">
        <v>86</v>
      </c>
      <c r="AV139" s="14" t="s">
        <v>84</v>
      </c>
      <c r="AW139" s="14" t="s">
        <v>37</v>
      </c>
      <c r="AX139" s="14" t="s">
        <v>76</v>
      </c>
      <c r="AY139" s="266" t="s">
        <v>195</v>
      </c>
    </row>
    <row r="140" s="12" customFormat="1">
      <c r="B140" s="235"/>
      <c r="C140" s="236"/>
      <c r="D140" s="229" t="s">
        <v>285</v>
      </c>
      <c r="E140" s="237" t="s">
        <v>19</v>
      </c>
      <c r="F140" s="238" t="s">
        <v>1064</v>
      </c>
      <c r="G140" s="236"/>
      <c r="H140" s="239">
        <v>144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285</v>
      </c>
      <c r="AU140" s="245" t="s">
        <v>86</v>
      </c>
      <c r="AV140" s="12" t="s">
        <v>86</v>
      </c>
      <c r="AW140" s="12" t="s">
        <v>37</v>
      </c>
      <c r="AX140" s="12" t="s">
        <v>84</v>
      </c>
      <c r="AY140" s="245" t="s">
        <v>195</v>
      </c>
    </row>
    <row r="141" s="1" customFormat="1" ht="16.5" customHeight="1">
      <c r="B141" s="39"/>
      <c r="C141" s="217" t="s">
        <v>257</v>
      </c>
      <c r="D141" s="217" t="s">
        <v>198</v>
      </c>
      <c r="E141" s="218" t="s">
        <v>505</v>
      </c>
      <c r="F141" s="219" t="s">
        <v>506</v>
      </c>
      <c r="G141" s="220" t="s">
        <v>282</v>
      </c>
      <c r="H141" s="221">
        <v>234</v>
      </c>
      <c r="I141" s="222"/>
      <c r="J141" s="223">
        <f>ROUND(I141*H141,2)</f>
        <v>0</v>
      </c>
      <c r="K141" s="219" t="s">
        <v>208</v>
      </c>
      <c r="L141" s="44"/>
      <c r="M141" s="224" t="s">
        <v>19</v>
      </c>
      <c r="N141" s="225" t="s">
        <v>47</v>
      </c>
      <c r="O141" s="8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18" t="s">
        <v>213</v>
      </c>
      <c r="AT141" s="18" t="s">
        <v>198</v>
      </c>
      <c r="AU141" s="18" t="s">
        <v>86</v>
      </c>
      <c r="AY141" s="18" t="s">
        <v>195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8" t="s">
        <v>84</v>
      </c>
      <c r="BK141" s="228">
        <f>ROUND(I141*H141,2)</f>
        <v>0</v>
      </c>
      <c r="BL141" s="18" t="s">
        <v>213</v>
      </c>
      <c r="BM141" s="18" t="s">
        <v>1065</v>
      </c>
    </row>
    <row r="142" s="1" customFormat="1">
      <c r="B142" s="39"/>
      <c r="C142" s="40"/>
      <c r="D142" s="229" t="s">
        <v>204</v>
      </c>
      <c r="E142" s="40"/>
      <c r="F142" s="230" t="s">
        <v>508</v>
      </c>
      <c r="G142" s="40"/>
      <c r="H142" s="40"/>
      <c r="I142" s="144"/>
      <c r="J142" s="40"/>
      <c r="K142" s="40"/>
      <c r="L142" s="44"/>
      <c r="M142" s="231"/>
      <c r="N142" s="80"/>
      <c r="O142" s="80"/>
      <c r="P142" s="80"/>
      <c r="Q142" s="80"/>
      <c r="R142" s="80"/>
      <c r="S142" s="80"/>
      <c r="T142" s="81"/>
      <c r="AT142" s="18" t="s">
        <v>204</v>
      </c>
      <c r="AU142" s="18" t="s">
        <v>86</v>
      </c>
    </row>
    <row r="143" s="14" customFormat="1">
      <c r="B143" s="257"/>
      <c r="C143" s="258"/>
      <c r="D143" s="229" t="s">
        <v>285</v>
      </c>
      <c r="E143" s="259" t="s">
        <v>19</v>
      </c>
      <c r="F143" s="260" t="s">
        <v>509</v>
      </c>
      <c r="G143" s="258"/>
      <c r="H143" s="259" t="s">
        <v>19</v>
      </c>
      <c r="I143" s="261"/>
      <c r="J143" s="258"/>
      <c r="K143" s="258"/>
      <c r="L143" s="262"/>
      <c r="M143" s="263"/>
      <c r="N143" s="264"/>
      <c r="O143" s="264"/>
      <c r="P143" s="264"/>
      <c r="Q143" s="264"/>
      <c r="R143" s="264"/>
      <c r="S143" s="264"/>
      <c r="T143" s="265"/>
      <c r="AT143" s="266" t="s">
        <v>285</v>
      </c>
      <c r="AU143" s="266" t="s">
        <v>86</v>
      </c>
      <c r="AV143" s="14" t="s">
        <v>84</v>
      </c>
      <c r="AW143" s="14" t="s">
        <v>37</v>
      </c>
      <c r="AX143" s="14" t="s">
        <v>76</v>
      </c>
      <c r="AY143" s="266" t="s">
        <v>195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1066</v>
      </c>
      <c r="G144" s="236"/>
      <c r="H144" s="239">
        <v>234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84</v>
      </c>
      <c r="AY144" s="245" t="s">
        <v>195</v>
      </c>
    </row>
    <row r="145" s="11" customFormat="1" ht="22.8" customHeight="1">
      <c r="B145" s="201"/>
      <c r="C145" s="202"/>
      <c r="D145" s="203" t="s">
        <v>75</v>
      </c>
      <c r="E145" s="215" t="s">
        <v>194</v>
      </c>
      <c r="F145" s="215" t="s">
        <v>551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SUM(P146:P160)</f>
        <v>0</v>
      </c>
      <c r="Q145" s="209"/>
      <c r="R145" s="210">
        <f>SUM(R146:R160)</f>
        <v>109.79718000000001</v>
      </c>
      <c r="S145" s="209"/>
      <c r="T145" s="211">
        <f>SUM(T146:T160)</f>
        <v>0</v>
      </c>
      <c r="AR145" s="212" t="s">
        <v>84</v>
      </c>
      <c r="AT145" s="213" t="s">
        <v>75</v>
      </c>
      <c r="AU145" s="213" t="s">
        <v>84</v>
      </c>
      <c r="AY145" s="212" t="s">
        <v>195</v>
      </c>
      <c r="BK145" s="214">
        <f>SUM(BK146:BK160)</f>
        <v>0</v>
      </c>
    </row>
    <row r="146" s="1" customFormat="1" ht="16.5" customHeight="1">
      <c r="B146" s="39"/>
      <c r="C146" s="217" t="s">
        <v>8</v>
      </c>
      <c r="D146" s="217" t="s">
        <v>198</v>
      </c>
      <c r="E146" s="218" t="s">
        <v>553</v>
      </c>
      <c r="F146" s="219" t="s">
        <v>554</v>
      </c>
      <c r="G146" s="220" t="s">
        <v>282</v>
      </c>
      <c r="H146" s="221">
        <v>234</v>
      </c>
      <c r="I146" s="222"/>
      <c r="J146" s="223">
        <f>ROUND(I146*H146,2)</f>
        <v>0</v>
      </c>
      <c r="K146" s="219" t="s">
        <v>208</v>
      </c>
      <c r="L146" s="44"/>
      <c r="M146" s="224" t="s">
        <v>19</v>
      </c>
      <c r="N146" s="225" t="s">
        <v>47</v>
      </c>
      <c r="O146" s="80"/>
      <c r="P146" s="226">
        <f>O146*H146</f>
        <v>0</v>
      </c>
      <c r="Q146" s="226">
        <v>0.27994000000000002</v>
      </c>
      <c r="R146" s="226">
        <f>Q146*H146</f>
        <v>65.505960000000002</v>
      </c>
      <c r="S146" s="226">
        <v>0</v>
      </c>
      <c r="T146" s="227">
        <f>S146*H146</f>
        <v>0</v>
      </c>
      <c r="AR146" s="18" t="s">
        <v>213</v>
      </c>
      <c r="AT146" s="18" t="s">
        <v>198</v>
      </c>
      <c r="AU146" s="18" t="s">
        <v>86</v>
      </c>
      <c r="AY146" s="18" t="s">
        <v>195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84</v>
      </c>
      <c r="BK146" s="228">
        <f>ROUND(I146*H146,2)</f>
        <v>0</v>
      </c>
      <c r="BL146" s="18" t="s">
        <v>213</v>
      </c>
      <c r="BM146" s="18" t="s">
        <v>1067</v>
      </c>
    </row>
    <row r="147" s="1" customFormat="1">
      <c r="B147" s="39"/>
      <c r="C147" s="40"/>
      <c r="D147" s="229" t="s">
        <v>204</v>
      </c>
      <c r="E147" s="40"/>
      <c r="F147" s="230" t="s">
        <v>556</v>
      </c>
      <c r="G147" s="40"/>
      <c r="H147" s="40"/>
      <c r="I147" s="144"/>
      <c r="J147" s="40"/>
      <c r="K147" s="40"/>
      <c r="L147" s="44"/>
      <c r="M147" s="231"/>
      <c r="N147" s="80"/>
      <c r="O147" s="80"/>
      <c r="P147" s="80"/>
      <c r="Q147" s="80"/>
      <c r="R147" s="80"/>
      <c r="S147" s="80"/>
      <c r="T147" s="81"/>
      <c r="AT147" s="18" t="s">
        <v>204</v>
      </c>
      <c r="AU147" s="18" t="s">
        <v>86</v>
      </c>
    </row>
    <row r="148" s="14" customFormat="1">
      <c r="B148" s="257"/>
      <c r="C148" s="258"/>
      <c r="D148" s="229" t="s">
        <v>285</v>
      </c>
      <c r="E148" s="259" t="s">
        <v>19</v>
      </c>
      <c r="F148" s="260" t="s">
        <v>557</v>
      </c>
      <c r="G148" s="258"/>
      <c r="H148" s="259" t="s">
        <v>19</v>
      </c>
      <c r="I148" s="261"/>
      <c r="J148" s="258"/>
      <c r="K148" s="258"/>
      <c r="L148" s="262"/>
      <c r="M148" s="263"/>
      <c r="N148" s="264"/>
      <c r="O148" s="264"/>
      <c r="P148" s="264"/>
      <c r="Q148" s="264"/>
      <c r="R148" s="264"/>
      <c r="S148" s="264"/>
      <c r="T148" s="265"/>
      <c r="AT148" s="266" t="s">
        <v>285</v>
      </c>
      <c r="AU148" s="266" t="s">
        <v>86</v>
      </c>
      <c r="AV148" s="14" t="s">
        <v>84</v>
      </c>
      <c r="AW148" s="14" t="s">
        <v>37</v>
      </c>
      <c r="AX148" s="14" t="s">
        <v>76</v>
      </c>
      <c r="AY148" s="266" t="s">
        <v>195</v>
      </c>
    </row>
    <row r="149" s="12" customFormat="1">
      <c r="B149" s="235"/>
      <c r="C149" s="236"/>
      <c r="D149" s="229" t="s">
        <v>285</v>
      </c>
      <c r="E149" s="237" t="s">
        <v>19</v>
      </c>
      <c r="F149" s="238" t="s">
        <v>1068</v>
      </c>
      <c r="G149" s="236"/>
      <c r="H149" s="239">
        <v>234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285</v>
      </c>
      <c r="AU149" s="245" t="s">
        <v>86</v>
      </c>
      <c r="AV149" s="12" t="s">
        <v>86</v>
      </c>
      <c r="AW149" s="12" t="s">
        <v>37</v>
      </c>
      <c r="AX149" s="12" t="s">
        <v>84</v>
      </c>
      <c r="AY149" s="245" t="s">
        <v>195</v>
      </c>
    </row>
    <row r="150" s="1" customFormat="1" ht="16.5" customHeight="1">
      <c r="B150" s="39"/>
      <c r="C150" s="217" t="s">
        <v>267</v>
      </c>
      <c r="D150" s="217" t="s">
        <v>198</v>
      </c>
      <c r="E150" s="218" t="s">
        <v>606</v>
      </c>
      <c r="F150" s="219" t="s">
        <v>607</v>
      </c>
      <c r="G150" s="220" t="s">
        <v>289</v>
      </c>
      <c r="H150" s="221">
        <v>8</v>
      </c>
      <c r="I150" s="222"/>
      <c r="J150" s="223">
        <f>ROUND(I150*H150,2)</f>
        <v>0</v>
      </c>
      <c r="K150" s="219" t="s">
        <v>208</v>
      </c>
      <c r="L150" s="44"/>
      <c r="M150" s="224" t="s">
        <v>19</v>
      </c>
      <c r="N150" s="225" t="s">
        <v>47</v>
      </c>
      <c r="O150" s="8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18" t="s">
        <v>213</v>
      </c>
      <c r="AT150" s="18" t="s">
        <v>198</v>
      </c>
      <c r="AU150" s="18" t="s">
        <v>86</v>
      </c>
      <c r="AY150" s="18" t="s">
        <v>195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84</v>
      </c>
      <c r="BK150" s="228">
        <f>ROUND(I150*H150,2)</f>
        <v>0</v>
      </c>
      <c r="BL150" s="18" t="s">
        <v>213</v>
      </c>
      <c r="BM150" s="18" t="s">
        <v>1069</v>
      </c>
    </row>
    <row r="151" s="1" customFormat="1">
      <c r="B151" s="39"/>
      <c r="C151" s="40"/>
      <c r="D151" s="229" t="s">
        <v>204</v>
      </c>
      <c r="E151" s="40"/>
      <c r="F151" s="230" t="s">
        <v>609</v>
      </c>
      <c r="G151" s="40"/>
      <c r="H151" s="40"/>
      <c r="I151" s="144"/>
      <c r="J151" s="40"/>
      <c r="K151" s="40"/>
      <c r="L151" s="44"/>
      <c r="M151" s="231"/>
      <c r="N151" s="80"/>
      <c r="O151" s="80"/>
      <c r="P151" s="80"/>
      <c r="Q151" s="80"/>
      <c r="R151" s="80"/>
      <c r="S151" s="80"/>
      <c r="T151" s="81"/>
      <c r="AT151" s="18" t="s">
        <v>204</v>
      </c>
      <c r="AU151" s="18" t="s">
        <v>86</v>
      </c>
    </row>
    <row r="152" s="14" customFormat="1">
      <c r="B152" s="257"/>
      <c r="C152" s="258"/>
      <c r="D152" s="229" t="s">
        <v>285</v>
      </c>
      <c r="E152" s="259" t="s">
        <v>19</v>
      </c>
      <c r="F152" s="260" t="s">
        <v>468</v>
      </c>
      <c r="G152" s="258"/>
      <c r="H152" s="259" t="s">
        <v>19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AT152" s="266" t="s">
        <v>285</v>
      </c>
      <c r="AU152" s="266" t="s">
        <v>86</v>
      </c>
      <c r="AV152" s="14" t="s">
        <v>84</v>
      </c>
      <c r="AW152" s="14" t="s">
        <v>37</v>
      </c>
      <c r="AX152" s="14" t="s">
        <v>76</v>
      </c>
      <c r="AY152" s="266" t="s">
        <v>195</v>
      </c>
    </row>
    <row r="153" s="12" customFormat="1">
      <c r="B153" s="235"/>
      <c r="C153" s="236"/>
      <c r="D153" s="229" t="s">
        <v>285</v>
      </c>
      <c r="E153" s="237" t="s">
        <v>19</v>
      </c>
      <c r="F153" s="238" t="s">
        <v>1070</v>
      </c>
      <c r="G153" s="236"/>
      <c r="H153" s="239">
        <v>8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285</v>
      </c>
      <c r="AU153" s="245" t="s">
        <v>86</v>
      </c>
      <c r="AV153" s="12" t="s">
        <v>86</v>
      </c>
      <c r="AW153" s="12" t="s">
        <v>37</v>
      </c>
      <c r="AX153" s="12" t="s">
        <v>84</v>
      </c>
      <c r="AY153" s="245" t="s">
        <v>195</v>
      </c>
    </row>
    <row r="154" s="1" customFormat="1" ht="16.5" customHeight="1">
      <c r="B154" s="39"/>
      <c r="C154" s="217" t="s">
        <v>366</v>
      </c>
      <c r="D154" s="217" t="s">
        <v>198</v>
      </c>
      <c r="E154" s="218" t="s">
        <v>1071</v>
      </c>
      <c r="F154" s="219" t="s">
        <v>1072</v>
      </c>
      <c r="G154" s="220" t="s">
        <v>282</v>
      </c>
      <c r="H154" s="221">
        <v>222</v>
      </c>
      <c r="I154" s="222"/>
      <c r="J154" s="223">
        <f>ROUND(I154*H154,2)</f>
        <v>0</v>
      </c>
      <c r="K154" s="219" t="s">
        <v>208</v>
      </c>
      <c r="L154" s="44"/>
      <c r="M154" s="224" t="s">
        <v>19</v>
      </c>
      <c r="N154" s="225" t="s">
        <v>47</v>
      </c>
      <c r="O154" s="80"/>
      <c r="P154" s="226">
        <f>O154*H154</f>
        <v>0</v>
      </c>
      <c r="Q154" s="226">
        <v>0.084250000000000005</v>
      </c>
      <c r="R154" s="226">
        <f>Q154*H154</f>
        <v>18.703500000000002</v>
      </c>
      <c r="S154" s="226">
        <v>0</v>
      </c>
      <c r="T154" s="227">
        <f>S154*H154</f>
        <v>0</v>
      </c>
      <c r="AR154" s="18" t="s">
        <v>213</v>
      </c>
      <c r="AT154" s="18" t="s">
        <v>198</v>
      </c>
      <c r="AU154" s="18" t="s">
        <v>86</v>
      </c>
      <c r="AY154" s="18" t="s">
        <v>195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84</v>
      </c>
      <c r="BK154" s="228">
        <f>ROUND(I154*H154,2)</f>
        <v>0</v>
      </c>
      <c r="BL154" s="18" t="s">
        <v>213</v>
      </c>
      <c r="BM154" s="18" t="s">
        <v>1073</v>
      </c>
    </row>
    <row r="155" s="1" customFormat="1">
      <c r="B155" s="39"/>
      <c r="C155" s="40"/>
      <c r="D155" s="229" t="s">
        <v>204</v>
      </c>
      <c r="E155" s="40"/>
      <c r="F155" s="230" t="s">
        <v>1074</v>
      </c>
      <c r="G155" s="40"/>
      <c r="H155" s="40"/>
      <c r="I155" s="144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204</v>
      </c>
      <c r="AU155" s="18" t="s">
        <v>86</v>
      </c>
    </row>
    <row r="156" s="12" customFormat="1">
      <c r="B156" s="235"/>
      <c r="C156" s="236"/>
      <c r="D156" s="229" t="s">
        <v>285</v>
      </c>
      <c r="E156" s="237" t="s">
        <v>19</v>
      </c>
      <c r="F156" s="238" t="s">
        <v>1075</v>
      </c>
      <c r="G156" s="236"/>
      <c r="H156" s="239">
        <v>222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285</v>
      </c>
      <c r="AU156" s="245" t="s">
        <v>86</v>
      </c>
      <c r="AV156" s="12" t="s">
        <v>86</v>
      </c>
      <c r="AW156" s="12" t="s">
        <v>37</v>
      </c>
      <c r="AX156" s="12" t="s">
        <v>84</v>
      </c>
      <c r="AY156" s="245" t="s">
        <v>195</v>
      </c>
    </row>
    <row r="157" s="1" customFormat="1" ht="16.5" customHeight="1">
      <c r="B157" s="39"/>
      <c r="C157" s="270" t="s">
        <v>373</v>
      </c>
      <c r="D157" s="270" t="s">
        <v>497</v>
      </c>
      <c r="E157" s="271" t="s">
        <v>1076</v>
      </c>
      <c r="F157" s="272" t="s">
        <v>1077</v>
      </c>
      <c r="G157" s="273" t="s">
        <v>282</v>
      </c>
      <c r="H157" s="274">
        <v>226.44</v>
      </c>
      <c r="I157" s="275"/>
      <c r="J157" s="276">
        <f>ROUND(I157*H157,2)</f>
        <v>0</v>
      </c>
      <c r="K157" s="272" t="s">
        <v>208</v>
      </c>
      <c r="L157" s="277"/>
      <c r="M157" s="278" t="s">
        <v>19</v>
      </c>
      <c r="N157" s="279" t="s">
        <v>47</v>
      </c>
      <c r="O157" s="80"/>
      <c r="P157" s="226">
        <f>O157*H157</f>
        <v>0</v>
      </c>
      <c r="Q157" s="226">
        <v>0.113</v>
      </c>
      <c r="R157" s="226">
        <f>Q157*H157</f>
        <v>25.587720000000001</v>
      </c>
      <c r="S157" s="226">
        <v>0</v>
      </c>
      <c r="T157" s="227">
        <f>S157*H157</f>
        <v>0</v>
      </c>
      <c r="AR157" s="18" t="s">
        <v>229</v>
      </c>
      <c r="AT157" s="18" t="s">
        <v>497</v>
      </c>
      <c r="AU157" s="18" t="s">
        <v>86</v>
      </c>
      <c r="AY157" s="18" t="s">
        <v>195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84</v>
      </c>
      <c r="BK157" s="228">
        <f>ROUND(I157*H157,2)</f>
        <v>0</v>
      </c>
      <c r="BL157" s="18" t="s">
        <v>213</v>
      </c>
      <c r="BM157" s="18" t="s">
        <v>1078</v>
      </c>
    </row>
    <row r="158" s="1" customFormat="1">
      <c r="B158" s="39"/>
      <c r="C158" s="40"/>
      <c r="D158" s="229" t="s">
        <v>204</v>
      </c>
      <c r="E158" s="40"/>
      <c r="F158" s="230" t="s">
        <v>1077</v>
      </c>
      <c r="G158" s="40"/>
      <c r="H158" s="40"/>
      <c r="I158" s="144"/>
      <c r="J158" s="40"/>
      <c r="K158" s="40"/>
      <c r="L158" s="44"/>
      <c r="M158" s="231"/>
      <c r="N158" s="80"/>
      <c r="O158" s="80"/>
      <c r="P158" s="80"/>
      <c r="Q158" s="80"/>
      <c r="R158" s="80"/>
      <c r="S158" s="80"/>
      <c r="T158" s="81"/>
      <c r="AT158" s="18" t="s">
        <v>204</v>
      </c>
      <c r="AU158" s="18" t="s">
        <v>86</v>
      </c>
    </row>
    <row r="159" s="12" customFormat="1">
      <c r="B159" s="235"/>
      <c r="C159" s="236"/>
      <c r="D159" s="229" t="s">
        <v>285</v>
      </c>
      <c r="E159" s="237" t="s">
        <v>19</v>
      </c>
      <c r="F159" s="238" t="s">
        <v>1079</v>
      </c>
      <c r="G159" s="236"/>
      <c r="H159" s="239">
        <v>222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285</v>
      </c>
      <c r="AU159" s="245" t="s">
        <v>86</v>
      </c>
      <c r="AV159" s="12" t="s">
        <v>86</v>
      </c>
      <c r="AW159" s="12" t="s">
        <v>37</v>
      </c>
      <c r="AX159" s="12" t="s">
        <v>84</v>
      </c>
      <c r="AY159" s="245" t="s">
        <v>195</v>
      </c>
    </row>
    <row r="160" s="12" customFormat="1">
      <c r="B160" s="235"/>
      <c r="C160" s="236"/>
      <c r="D160" s="229" t="s">
        <v>285</v>
      </c>
      <c r="E160" s="236"/>
      <c r="F160" s="238" t="s">
        <v>1080</v>
      </c>
      <c r="G160" s="236"/>
      <c r="H160" s="239">
        <v>226.44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285</v>
      </c>
      <c r="AU160" s="245" t="s">
        <v>86</v>
      </c>
      <c r="AV160" s="12" t="s">
        <v>86</v>
      </c>
      <c r="AW160" s="12" t="s">
        <v>4</v>
      </c>
      <c r="AX160" s="12" t="s">
        <v>84</v>
      </c>
      <c r="AY160" s="245" t="s">
        <v>195</v>
      </c>
    </row>
    <row r="161" s="11" customFormat="1" ht="22.8" customHeight="1">
      <c r="B161" s="201"/>
      <c r="C161" s="202"/>
      <c r="D161" s="203" t="s">
        <v>75</v>
      </c>
      <c r="E161" s="215" t="s">
        <v>235</v>
      </c>
      <c r="F161" s="215" t="s">
        <v>345</v>
      </c>
      <c r="G161" s="202"/>
      <c r="H161" s="202"/>
      <c r="I161" s="205"/>
      <c r="J161" s="216">
        <f>BK161</f>
        <v>0</v>
      </c>
      <c r="K161" s="202"/>
      <c r="L161" s="207"/>
      <c r="M161" s="208"/>
      <c r="N161" s="209"/>
      <c r="O161" s="209"/>
      <c r="P161" s="210">
        <f>SUM(P162:P178)</f>
        <v>0</v>
      </c>
      <c r="Q161" s="209"/>
      <c r="R161" s="210">
        <f>SUM(R162:R178)</f>
        <v>21.001950000000001</v>
      </c>
      <c r="S161" s="209"/>
      <c r="T161" s="211">
        <f>SUM(T162:T178)</f>
        <v>7.928399999999999</v>
      </c>
      <c r="AR161" s="212" t="s">
        <v>84</v>
      </c>
      <c r="AT161" s="213" t="s">
        <v>75</v>
      </c>
      <c r="AU161" s="213" t="s">
        <v>84</v>
      </c>
      <c r="AY161" s="212" t="s">
        <v>195</v>
      </c>
      <c r="BK161" s="214">
        <f>SUM(BK162:BK178)</f>
        <v>0</v>
      </c>
    </row>
    <row r="162" s="1" customFormat="1" ht="22.5" customHeight="1">
      <c r="B162" s="39"/>
      <c r="C162" s="217" t="s">
        <v>381</v>
      </c>
      <c r="D162" s="217" t="s">
        <v>198</v>
      </c>
      <c r="E162" s="218" t="s">
        <v>924</v>
      </c>
      <c r="F162" s="219" t="s">
        <v>925</v>
      </c>
      <c r="G162" s="220" t="s">
        <v>312</v>
      </c>
      <c r="H162" s="221">
        <v>141</v>
      </c>
      <c r="I162" s="222"/>
      <c r="J162" s="223">
        <f>ROUND(I162*H162,2)</f>
        <v>0</v>
      </c>
      <c r="K162" s="219" t="s">
        <v>19</v>
      </c>
      <c r="L162" s="44"/>
      <c r="M162" s="224" t="s">
        <v>19</v>
      </c>
      <c r="N162" s="225" t="s">
        <v>47</v>
      </c>
      <c r="O162" s="80"/>
      <c r="P162" s="226">
        <f>O162*H162</f>
        <v>0</v>
      </c>
      <c r="Q162" s="226">
        <v>0.10095</v>
      </c>
      <c r="R162" s="226">
        <f>Q162*H162</f>
        <v>14.23395</v>
      </c>
      <c r="S162" s="226">
        <v>0</v>
      </c>
      <c r="T162" s="227">
        <f>S162*H162</f>
        <v>0</v>
      </c>
      <c r="AR162" s="18" t="s">
        <v>213</v>
      </c>
      <c r="AT162" s="18" t="s">
        <v>198</v>
      </c>
      <c r="AU162" s="18" t="s">
        <v>86</v>
      </c>
      <c r="AY162" s="18" t="s">
        <v>195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8" t="s">
        <v>84</v>
      </c>
      <c r="BK162" s="228">
        <f>ROUND(I162*H162,2)</f>
        <v>0</v>
      </c>
      <c r="BL162" s="18" t="s">
        <v>213</v>
      </c>
      <c r="BM162" s="18" t="s">
        <v>1081</v>
      </c>
    </row>
    <row r="163" s="1" customFormat="1">
      <c r="B163" s="39"/>
      <c r="C163" s="40"/>
      <c r="D163" s="229" t="s">
        <v>204</v>
      </c>
      <c r="E163" s="40"/>
      <c r="F163" s="230" t="s">
        <v>925</v>
      </c>
      <c r="G163" s="40"/>
      <c r="H163" s="40"/>
      <c r="I163" s="144"/>
      <c r="J163" s="40"/>
      <c r="K163" s="40"/>
      <c r="L163" s="44"/>
      <c r="M163" s="231"/>
      <c r="N163" s="80"/>
      <c r="O163" s="80"/>
      <c r="P163" s="80"/>
      <c r="Q163" s="80"/>
      <c r="R163" s="80"/>
      <c r="S163" s="80"/>
      <c r="T163" s="81"/>
      <c r="AT163" s="18" t="s">
        <v>204</v>
      </c>
      <c r="AU163" s="18" t="s">
        <v>86</v>
      </c>
    </row>
    <row r="164" s="12" customFormat="1">
      <c r="B164" s="235"/>
      <c r="C164" s="236"/>
      <c r="D164" s="229" t="s">
        <v>285</v>
      </c>
      <c r="E164" s="237" t="s">
        <v>19</v>
      </c>
      <c r="F164" s="238" t="s">
        <v>1082</v>
      </c>
      <c r="G164" s="236"/>
      <c r="H164" s="239">
        <v>141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285</v>
      </c>
      <c r="AU164" s="245" t="s">
        <v>86</v>
      </c>
      <c r="AV164" s="12" t="s">
        <v>86</v>
      </c>
      <c r="AW164" s="12" t="s">
        <v>37</v>
      </c>
      <c r="AX164" s="12" t="s">
        <v>84</v>
      </c>
      <c r="AY164" s="245" t="s">
        <v>195</v>
      </c>
    </row>
    <row r="165" s="1" customFormat="1" ht="16.5" customHeight="1">
      <c r="B165" s="39"/>
      <c r="C165" s="270" t="s">
        <v>387</v>
      </c>
      <c r="D165" s="270" t="s">
        <v>497</v>
      </c>
      <c r="E165" s="271" t="s">
        <v>1083</v>
      </c>
      <c r="F165" s="272" t="s">
        <v>1084</v>
      </c>
      <c r="G165" s="273" t="s">
        <v>312</v>
      </c>
      <c r="H165" s="274">
        <v>141</v>
      </c>
      <c r="I165" s="275"/>
      <c r="J165" s="276">
        <f>ROUND(I165*H165,2)</f>
        <v>0</v>
      </c>
      <c r="K165" s="272" t="s">
        <v>208</v>
      </c>
      <c r="L165" s="277"/>
      <c r="M165" s="278" t="s">
        <v>19</v>
      </c>
      <c r="N165" s="279" t="s">
        <v>47</v>
      </c>
      <c r="O165" s="80"/>
      <c r="P165" s="226">
        <f>O165*H165</f>
        <v>0</v>
      </c>
      <c r="Q165" s="226">
        <v>0.048000000000000001</v>
      </c>
      <c r="R165" s="226">
        <f>Q165*H165</f>
        <v>6.7679999999999998</v>
      </c>
      <c r="S165" s="226">
        <v>0</v>
      </c>
      <c r="T165" s="227">
        <f>S165*H165</f>
        <v>0</v>
      </c>
      <c r="AR165" s="18" t="s">
        <v>229</v>
      </c>
      <c r="AT165" s="18" t="s">
        <v>497</v>
      </c>
      <c r="AU165" s="18" t="s">
        <v>86</v>
      </c>
      <c r="AY165" s="18" t="s">
        <v>195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84</v>
      </c>
      <c r="BK165" s="228">
        <f>ROUND(I165*H165,2)</f>
        <v>0</v>
      </c>
      <c r="BL165" s="18" t="s">
        <v>213</v>
      </c>
      <c r="BM165" s="18" t="s">
        <v>1085</v>
      </c>
    </row>
    <row r="166" s="1" customFormat="1">
      <c r="B166" s="39"/>
      <c r="C166" s="40"/>
      <c r="D166" s="229" t="s">
        <v>204</v>
      </c>
      <c r="E166" s="40"/>
      <c r="F166" s="230" t="s">
        <v>1084</v>
      </c>
      <c r="G166" s="40"/>
      <c r="H166" s="40"/>
      <c r="I166" s="144"/>
      <c r="J166" s="40"/>
      <c r="K166" s="40"/>
      <c r="L166" s="44"/>
      <c r="M166" s="231"/>
      <c r="N166" s="80"/>
      <c r="O166" s="80"/>
      <c r="P166" s="80"/>
      <c r="Q166" s="80"/>
      <c r="R166" s="80"/>
      <c r="S166" s="80"/>
      <c r="T166" s="81"/>
      <c r="AT166" s="18" t="s">
        <v>204</v>
      </c>
      <c r="AU166" s="18" t="s">
        <v>86</v>
      </c>
    </row>
    <row r="167" s="12" customFormat="1">
      <c r="B167" s="235"/>
      <c r="C167" s="236"/>
      <c r="D167" s="229" t="s">
        <v>285</v>
      </c>
      <c r="E167" s="237" t="s">
        <v>19</v>
      </c>
      <c r="F167" s="238" t="s">
        <v>1086</v>
      </c>
      <c r="G167" s="236"/>
      <c r="H167" s="239">
        <v>141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285</v>
      </c>
      <c r="AU167" s="245" t="s">
        <v>86</v>
      </c>
      <c r="AV167" s="12" t="s">
        <v>86</v>
      </c>
      <c r="AW167" s="12" t="s">
        <v>37</v>
      </c>
      <c r="AX167" s="12" t="s">
        <v>84</v>
      </c>
      <c r="AY167" s="245" t="s">
        <v>195</v>
      </c>
    </row>
    <row r="168" s="1" customFormat="1" ht="16.5" customHeight="1">
      <c r="B168" s="39"/>
      <c r="C168" s="217" t="s">
        <v>7</v>
      </c>
      <c r="D168" s="217" t="s">
        <v>198</v>
      </c>
      <c r="E168" s="218" t="s">
        <v>1087</v>
      </c>
      <c r="F168" s="219" t="s">
        <v>1088</v>
      </c>
      <c r="G168" s="220" t="s">
        <v>312</v>
      </c>
      <c r="H168" s="221">
        <v>30</v>
      </c>
      <c r="I168" s="222"/>
      <c r="J168" s="223">
        <f>ROUND(I168*H168,2)</f>
        <v>0</v>
      </c>
      <c r="K168" s="219" t="s">
        <v>208</v>
      </c>
      <c r="L168" s="44"/>
      <c r="M168" s="224" t="s">
        <v>19</v>
      </c>
      <c r="N168" s="225" t="s">
        <v>47</v>
      </c>
      <c r="O168" s="80"/>
      <c r="P168" s="226">
        <f>O168*H168</f>
        <v>0</v>
      </c>
      <c r="Q168" s="226">
        <v>0</v>
      </c>
      <c r="R168" s="226">
        <f>Q168*H168</f>
        <v>0</v>
      </c>
      <c r="S168" s="226">
        <v>0.17199999999999999</v>
      </c>
      <c r="T168" s="227">
        <f>S168*H168</f>
        <v>5.1599999999999993</v>
      </c>
      <c r="AR168" s="18" t="s">
        <v>213</v>
      </c>
      <c r="AT168" s="18" t="s">
        <v>198</v>
      </c>
      <c r="AU168" s="18" t="s">
        <v>86</v>
      </c>
      <c r="AY168" s="18" t="s">
        <v>195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8" t="s">
        <v>84</v>
      </c>
      <c r="BK168" s="228">
        <f>ROUND(I168*H168,2)</f>
        <v>0</v>
      </c>
      <c r="BL168" s="18" t="s">
        <v>213</v>
      </c>
      <c r="BM168" s="18" t="s">
        <v>1089</v>
      </c>
    </row>
    <row r="169" s="1" customFormat="1">
      <c r="B169" s="39"/>
      <c r="C169" s="40"/>
      <c r="D169" s="229" t="s">
        <v>204</v>
      </c>
      <c r="E169" s="40"/>
      <c r="F169" s="230" t="s">
        <v>1090</v>
      </c>
      <c r="G169" s="40"/>
      <c r="H169" s="40"/>
      <c r="I169" s="144"/>
      <c r="J169" s="40"/>
      <c r="K169" s="40"/>
      <c r="L169" s="44"/>
      <c r="M169" s="231"/>
      <c r="N169" s="80"/>
      <c r="O169" s="80"/>
      <c r="P169" s="80"/>
      <c r="Q169" s="80"/>
      <c r="R169" s="80"/>
      <c r="S169" s="80"/>
      <c r="T169" s="81"/>
      <c r="AT169" s="18" t="s">
        <v>204</v>
      </c>
      <c r="AU169" s="18" t="s">
        <v>86</v>
      </c>
    </row>
    <row r="170" s="12" customFormat="1">
      <c r="B170" s="235"/>
      <c r="C170" s="236"/>
      <c r="D170" s="229" t="s">
        <v>285</v>
      </c>
      <c r="E170" s="237" t="s">
        <v>19</v>
      </c>
      <c r="F170" s="238" t="s">
        <v>1091</v>
      </c>
      <c r="G170" s="236"/>
      <c r="H170" s="239">
        <v>30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285</v>
      </c>
      <c r="AU170" s="245" t="s">
        <v>86</v>
      </c>
      <c r="AV170" s="12" t="s">
        <v>86</v>
      </c>
      <c r="AW170" s="12" t="s">
        <v>37</v>
      </c>
      <c r="AX170" s="12" t="s">
        <v>84</v>
      </c>
      <c r="AY170" s="245" t="s">
        <v>195</v>
      </c>
    </row>
    <row r="171" s="1" customFormat="1" ht="16.5" customHeight="1">
      <c r="B171" s="39"/>
      <c r="C171" s="217" t="s">
        <v>398</v>
      </c>
      <c r="D171" s="217" t="s">
        <v>198</v>
      </c>
      <c r="E171" s="218" t="s">
        <v>1092</v>
      </c>
      <c r="F171" s="219" t="s">
        <v>1093</v>
      </c>
      <c r="G171" s="220" t="s">
        <v>312</v>
      </c>
      <c r="H171" s="221">
        <v>3</v>
      </c>
      <c r="I171" s="222"/>
      <c r="J171" s="223">
        <f>ROUND(I171*H171,2)</f>
        <v>0</v>
      </c>
      <c r="K171" s="219" t="s">
        <v>208</v>
      </c>
      <c r="L171" s="44"/>
      <c r="M171" s="224" t="s">
        <v>19</v>
      </c>
      <c r="N171" s="225" t="s">
        <v>47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0.129</v>
      </c>
      <c r="T171" s="227">
        <f>S171*H171</f>
        <v>0.38700000000000001</v>
      </c>
      <c r="AR171" s="18" t="s">
        <v>213</v>
      </c>
      <c r="AT171" s="18" t="s">
        <v>198</v>
      </c>
      <c r="AU171" s="18" t="s">
        <v>86</v>
      </c>
      <c r="AY171" s="18" t="s">
        <v>195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84</v>
      </c>
      <c r="BK171" s="228">
        <f>ROUND(I171*H171,2)</f>
        <v>0</v>
      </c>
      <c r="BL171" s="18" t="s">
        <v>213</v>
      </c>
      <c r="BM171" s="18" t="s">
        <v>1094</v>
      </c>
    </row>
    <row r="172" s="1" customFormat="1">
      <c r="B172" s="39"/>
      <c r="C172" s="40"/>
      <c r="D172" s="229" t="s">
        <v>204</v>
      </c>
      <c r="E172" s="40"/>
      <c r="F172" s="230" t="s">
        <v>1095</v>
      </c>
      <c r="G172" s="40"/>
      <c r="H172" s="40"/>
      <c r="I172" s="144"/>
      <c r="J172" s="40"/>
      <c r="K172" s="40"/>
      <c r="L172" s="44"/>
      <c r="M172" s="231"/>
      <c r="N172" s="80"/>
      <c r="O172" s="80"/>
      <c r="P172" s="80"/>
      <c r="Q172" s="80"/>
      <c r="R172" s="80"/>
      <c r="S172" s="80"/>
      <c r="T172" s="81"/>
      <c r="AT172" s="18" t="s">
        <v>204</v>
      </c>
      <c r="AU172" s="18" t="s">
        <v>86</v>
      </c>
    </row>
    <row r="173" s="1" customFormat="1" ht="16.5" customHeight="1">
      <c r="B173" s="39"/>
      <c r="C173" s="217" t="s">
        <v>406</v>
      </c>
      <c r="D173" s="217" t="s">
        <v>198</v>
      </c>
      <c r="E173" s="218" t="s">
        <v>1096</v>
      </c>
      <c r="F173" s="219" t="s">
        <v>1097</v>
      </c>
      <c r="G173" s="220" t="s">
        <v>289</v>
      </c>
      <c r="H173" s="221">
        <v>0.28699999999999998</v>
      </c>
      <c r="I173" s="222"/>
      <c r="J173" s="223">
        <f>ROUND(I173*H173,2)</f>
        <v>0</v>
      </c>
      <c r="K173" s="219" t="s">
        <v>208</v>
      </c>
      <c r="L173" s="44"/>
      <c r="M173" s="224" t="s">
        <v>19</v>
      </c>
      <c r="N173" s="225" t="s">
        <v>47</v>
      </c>
      <c r="O173" s="80"/>
      <c r="P173" s="226">
        <f>O173*H173</f>
        <v>0</v>
      </c>
      <c r="Q173" s="226">
        <v>0</v>
      </c>
      <c r="R173" s="226">
        <f>Q173*H173</f>
        <v>0</v>
      </c>
      <c r="S173" s="226">
        <v>2.2000000000000002</v>
      </c>
      <c r="T173" s="227">
        <f>S173*H173</f>
        <v>0.63139999999999996</v>
      </c>
      <c r="AR173" s="18" t="s">
        <v>213</v>
      </c>
      <c r="AT173" s="18" t="s">
        <v>198</v>
      </c>
      <c r="AU173" s="18" t="s">
        <v>86</v>
      </c>
      <c r="AY173" s="18" t="s">
        <v>195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8" t="s">
        <v>84</v>
      </c>
      <c r="BK173" s="228">
        <f>ROUND(I173*H173,2)</f>
        <v>0</v>
      </c>
      <c r="BL173" s="18" t="s">
        <v>213</v>
      </c>
      <c r="BM173" s="18" t="s">
        <v>1098</v>
      </c>
    </row>
    <row r="174" s="1" customFormat="1">
      <c r="B174" s="39"/>
      <c r="C174" s="40"/>
      <c r="D174" s="229" t="s">
        <v>204</v>
      </c>
      <c r="E174" s="40"/>
      <c r="F174" s="230" t="s">
        <v>1099</v>
      </c>
      <c r="G174" s="40"/>
      <c r="H174" s="40"/>
      <c r="I174" s="144"/>
      <c r="J174" s="40"/>
      <c r="K174" s="40"/>
      <c r="L174" s="44"/>
      <c r="M174" s="231"/>
      <c r="N174" s="80"/>
      <c r="O174" s="80"/>
      <c r="P174" s="80"/>
      <c r="Q174" s="80"/>
      <c r="R174" s="80"/>
      <c r="S174" s="80"/>
      <c r="T174" s="81"/>
      <c r="AT174" s="18" t="s">
        <v>204</v>
      </c>
      <c r="AU174" s="18" t="s">
        <v>86</v>
      </c>
    </row>
    <row r="175" s="12" customFormat="1">
      <c r="B175" s="235"/>
      <c r="C175" s="236"/>
      <c r="D175" s="229" t="s">
        <v>285</v>
      </c>
      <c r="E175" s="237" t="s">
        <v>19</v>
      </c>
      <c r="F175" s="238" t="s">
        <v>1100</v>
      </c>
      <c r="G175" s="236"/>
      <c r="H175" s="239">
        <v>0.28699999999999998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285</v>
      </c>
      <c r="AU175" s="245" t="s">
        <v>86</v>
      </c>
      <c r="AV175" s="12" t="s">
        <v>86</v>
      </c>
      <c r="AW175" s="12" t="s">
        <v>37</v>
      </c>
      <c r="AX175" s="12" t="s">
        <v>84</v>
      </c>
      <c r="AY175" s="245" t="s">
        <v>195</v>
      </c>
    </row>
    <row r="176" s="1" customFormat="1" ht="16.5" customHeight="1">
      <c r="B176" s="39"/>
      <c r="C176" s="217" t="s">
        <v>412</v>
      </c>
      <c r="D176" s="217" t="s">
        <v>198</v>
      </c>
      <c r="E176" s="218" t="s">
        <v>1101</v>
      </c>
      <c r="F176" s="219" t="s">
        <v>1102</v>
      </c>
      <c r="G176" s="220" t="s">
        <v>312</v>
      </c>
      <c r="H176" s="221">
        <v>5</v>
      </c>
      <c r="I176" s="222"/>
      <c r="J176" s="223">
        <f>ROUND(I176*H176,2)</f>
        <v>0</v>
      </c>
      <c r="K176" s="219" t="s">
        <v>208</v>
      </c>
      <c r="L176" s="44"/>
      <c r="M176" s="224" t="s">
        <v>19</v>
      </c>
      <c r="N176" s="225" t="s">
        <v>47</v>
      </c>
      <c r="O176" s="80"/>
      <c r="P176" s="226">
        <f>O176*H176</f>
        <v>0</v>
      </c>
      <c r="Q176" s="226">
        <v>0</v>
      </c>
      <c r="R176" s="226">
        <f>Q176*H176</f>
        <v>0</v>
      </c>
      <c r="S176" s="226">
        <v>0.34999999999999998</v>
      </c>
      <c r="T176" s="227">
        <f>S176*H176</f>
        <v>1.75</v>
      </c>
      <c r="AR176" s="18" t="s">
        <v>213</v>
      </c>
      <c r="AT176" s="18" t="s">
        <v>198</v>
      </c>
      <c r="AU176" s="18" t="s">
        <v>86</v>
      </c>
      <c r="AY176" s="18" t="s">
        <v>195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84</v>
      </c>
      <c r="BK176" s="228">
        <f>ROUND(I176*H176,2)</f>
        <v>0</v>
      </c>
      <c r="BL176" s="18" t="s">
        <v>213</v>
      </c>
      <c r="BM176" s="18" t="s">
        <v>1103</v>
      </c>
    </row>
    <row r="177" s="1" customFormat="1">
      <c r="B177" s="39"/>
      <c r="C177" s="40"/>
      <c r="D177" s="229" t="s">
        <v>204</v>
      </c>
      <c r="E177" s="40"/>
      <c r="F177" s="230" t="s">
        <v>1104</v>
      </c>
      <c r="G177" s="40"/>
      <c r="H177" s="40"/>
      <c r="I177" s="144"/>
      <c r="J177" s="40"/>
      <c r="K177" s="40"/>
      <c r="L177" s="44"/>
      <c r="M177" s="231"/>
      <c r="N177" s="80"/>
      <c r="O177" s="80"/>
      <c r="P177" s="80"/>
      <c r="Q177" s="80"/>
      <c r="R177" s="80"/>
      <c r="S177" s="80"/>
      <c r="T177" s="81"/>
      <c r="AT177" s="18" t="s">
        <v>204</v>
      </c>
      <c r="AU177" s="18" t="s">
        <v>86</v>
      </c>
    </row>
    <row r="178" s="12" customFormat="1">
      <c r="B178" s="235"/>
      <c r="C178" s="236"/>
      <c r="D178" s="229" t="s">
        <v>285</v>
      </c>
      <c r="E178" s="237" t="s">
        <v>19</v>
      </c>
      <c r="F178" s="238" t="s">
        <v>1105</v>
      </c>
      <c r="G178" s="236"/>
      <c r="H178" s="239">
        <v>5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285</v>
      </c>
      <c r="AU178" s="245" t="s">
        <v>86</v>
      </c>
      <c r="AV178" s="12" t="s">
        <v>86</v>
      </c>
      <c r="AW178" s="12" t="s">
        <v>37</v>
      </c>
      <c r="AX178" s="12" t="s">
        <v>84</v>
      </c>
      <c r="AY178" s="245" t="s">
        <v>195</v>
      </c>
    </row>
    <row r="179" s="11" customFormat="1" ht="22.8" customHeight="1">
      <c r="B179" s="201"/>
      <c r="C179" s="202"/>
      <c r="D179" s="203" t="s">
        <v>75</v>
      </c>
      <c r="E179" s="215" t="s">
        <v>379</v>
      </c>
      <c r="F179" s="215" t="s">
        <v>380</v>
      </c>
      <c r="G179" s="202"/>
      <c r="H179" s="202"/>
      <c r="I179" s="205"/>
      <c r="J179" s="216">
        <f>BK179</f>
        <v>0</v>
      </c>
      <c r="K179" s="202"/>
      <c r="L179" s="207"/>
      <c r="M179" s="208"/>
      <c r="N179" s="209"/>
      <c r="O179" s="209"/>
      <c r="P179" s="210">
        <f>SUM(P180:P211)</f>
        <v>0</v>
      </c>
      <c r="Q179" s="209"/>
      <c r="R179" s="210">
        <f>SUM(R180:R211)</f>
        <v>0</v>
      </c>
      <c r="S179" s="209"/>
      <c r="T179" s="211">
        <f>SUM(T180:T211)</f>
        <v>0</v>
      </c>
      <c r="AR179" s="212" t="s">
        <v>84</v>
      </c>
      <c r="AT179" s="213" t="s">
        <v>75</v>
      </c>
      <c r="AU179" s="213" t="s">
        <v>84</v>
      </c>
      <c r="AY179" s="212" t="s">
        <v>195</v>
      </c>
      <c r="BK179" s="214">
        <f>SUM(BK180:BK211)</f>
        <v>0</v>
      </c>
    </row>
    <row r="180" s="1" customFormat="1" ht="22.5" customHeight="1">
      <c r="B180" s="39"/>
      <c r="C180" s="217" t="s">
        <v>544</v>
      </c>
      <c r="D180" s="217" t="s">
        <v>198</v>
      </c>
      <c r="E180" s="218" t="s">
        <v>952</v>
      </c>
      <c r="F180" s="219" t="s">
        <v>955</v>
      </c>
      <c r="G180" s="220" t="s">
        <v>336</v>
      </c>
      <c r="H180" s="221">
        <v>270.875</v>
      </c>
      <c r="I180" s="222"/>
      <c r="J180" s="223">
        <f>ROUND(I180*H180,2)</f>
        <v>0</v>
      </c>
      <c r="K180" s="219" t="s">
        <v>19</v>
      </c>
      <c r="L180" s="44"/>
      <c r="M180" s="224" t="s">
        <v>19</v>
      </c>
      <c r="N180" s="225" t="s">
        <v>47</v>
      </c>
      <c r="O180" s="8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18" t="s">
        <v>213</v>
      </c>
      <c r="AT180" s="18" t="s">
        <v>198</v>
      </c>
      <c r="AU180" s="18" t="s">
        <v>86</v>
      </c>
      <c r="AY180" s="18" t="s">
        <v>195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8" t="s">
        <v>84</v>
      </c>
      <c r="BK180" s="228">
        <f>ROUND(I180*H180,2)</f>
        <v>0</v>
      </c>
      <c r="BL180" s="18" t="s">
        <v>213</v>
      </c>
      <c r="BM180" s="18" t="s">
        <v>1106</v>
      </c>
    </row>
    <row r="181" s="1" customFormat="1">
      <c r="B181" s="39"/>
      <c r="C181" s="40"/>
      <c r="D181" s="229" t="s">
        <v>204</v>
      </c>
      <c r="E181" s="40"/>
      <c r="F181" s="230" t="s">
        <v>955</v>
      </c>
      <c r="G181" s="40"/>
      <c r="H181" s="40"/>
      <c r="I181" s="144"/>
      <c r="J181" s="40"/>
      <c r="K181" s="40"/>
      <c r="L181" s="44"/>
      <c r="M181" s="231"/>
      <c r="N181" s="80"/>
      <c r="O181" s="80"/>
      <c r="P181" s="80"/>
      <c r="Q181" s="80"/>
      <c r="R181" s="80"/>
      <c r="S181" s="80"/>
      <c r="T181" s="81"/>
      <c r="AT181" s="18" t="s">
        <v>204</v>
      </c>
      <c r="AU181" s="18" t="s">
        <v>86</v>
      </c>
    </row>
    <row r="182" s="12" customFormat="1">
      <c r="B182" s="235"/>
      <c r="C182" s="236"/>
      <c r="D182" s="229" t="s">
        <v>285</v>
      </c>
      <c r="E182" s="237" t="s">
        <v>19</v>
      </c>
      <c r="F182" s="238" t="s">
        <v>1107</v>
      </c>
      <c r="G182" s="236"/>
      <c r="H182" s="239">
        <v>5.1600000000000001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285</v>
      </c>
      <c r="AU182" s="245" t="s">
        <v>86</v>
      </c>
      <c r="AV182" s="12" t="s">
        <v>86</v>
      </c>
      <c r="AW182" s="12" t="s">
        <v>37</v>
      </c>
      <c r="AX182" s="12" t="s">
        <v>76</v>
      </c>
      <c r="AY182" s="245" t="s">
        <v>195</v>
      </c>
    </row>
    <row r="183" s="12" customFormat="1">
      <c r="B183" s="235"/>
      <c r="C183" s="236"/>
      <c r="D183" s="229" t="s">
        <v>285</v>
      </c>
      <c r="E183" s="237" t="s">
        <v>19</v>
      </c>
      <c r="F183" s="238" t="s">
        <v>1108</v>
      </c>
      <c r="G183" s="236"/>
      <c r="H183" s="239">
        <v>0.38700000000000001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285</v>
      </c>
      <c r="AU183" s="245" t="s">
        <v>86</v>
      </c>
      <c r="AV183" s="12" t="s">
        <v>86</v>
      </c>
      <c r="AW183" s="12" t="s">
        <v>37</v>
      </c>
      <c r="AX183" s="12" t="s">
        <v>76</v>
      </c>
      <c r="AY183" s="245" t="s">
        <v>195</v>
      </c>
    </row>
    <row r="184" s="12" customFormat="1">
      <c r="B184" s="235"/>
      <c r="C184" s="236"/>
      <c r="D184" s="229" t="s">
        <v>285</v>
      </c>
      <c r="E184" s="237" t="s">
        <v>19</v>
      </c>
      <c r="F184" s="238" t="s">
        <v>1109</v>
      </c>
      <c r="G184" s="236"/>
      <c r="H184" s="239">
        <v>9.1799999999999997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285</v>
      </c>
      <c r="AU184" s="245" t="s">
        <v>86</v>
      </c>
      <c r="AV184" s="12" t="s">
        <v>86</v>
      </c>
      <c r="AW184" s="12" t="s">
        <v>37</v>
      </c>
      <c r="AX184" s="12" t="s">
        <v>76</v>
      </c>
      <c r="AY184" s="245" t="s">
        <v>195</v>
      </c>
    </row>
    <row r="185" s="12" customFormat="1">
      <c r="B185" s="235"/>
      <c r="C185" s="236"/>
      <c r="D185" s="229" t="s">
        <v>285</v>
      </c>
      <c r="E185" s="237" t="s">
        <v>19</v>
      </c>
      <c r="F185" s="238" t="s">
        <v>1110</v>
      </c>
      <c r="G185" s="236"/>
      <c r="H185" s="239">
        <v>11.880000000000001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285</v>
      </c>
      <c r="AU185" s="245" t="s">
        <v>86</v>
      </c>
      <c r="AV185" s="12" t="s">
        <v>86</v>
      </c>
      <c r="AW185" s="12" t="s">
        <v>37</v>
      </c>
      <c r="AX185" s="12" t="s">
        <v>76</v>
      </c>
      <c r="AY185" s="245" t="s">
        <v>195</v>
      </c>
    </row>
    <row r="186" s="12" customFormat="1">
      <c r="B186" s="235"/>
      <c r="C186" s="236"/>
      <c r="D186" s="229" t="s">
        <v>285</v>
      </c>
      <c r="E186" s="237" t="s">
        <v>19</v>
      </c>
      <c r="F186" s="238" t="s">
        <v>1111</v>
      </c>
      <c r="G186" s="236"/>
      <c r="H186" s="239">
        <v>244.268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285</v>
      </c>
      <c r="AU186" s="245" t="s">
        <v>86</v>
      </c>
      <c r="AV186" s="12" t="s">
        <v>86</v>
      </c>
      <c r="AW186" s="12" t="s">
        <v>37</v>
      </c>
      <c r="AX186" s="12" t="s">
        <v>76</v>
      </c>
      <c r="AY186" s="245" t="s">
        <v>195</v>
      </c>
    </row>
    <row r="187" s="13" customFormat="1">
      <c r="B187" s="246"/>
      <c r="C187" s="247"/>
      <c r="D187" s="229" t="s">
        <v>285</v>
      </c>
      <c r="E187" s="248" t="s">
        <v>19</v>
      </c>
      <c r="F187" s="249" t="s">
        <v>294</v>
      </c>
      <c r="G187" s="247"/>
      <c r="H187" s="250">
        <v>270.875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AT187" s="256" t="s">
        <v>285</v>
      </c>
      <c r="AU187" s="256" t="s">
        <v>86</v>
      </c>
      <c r="AV187" s="13" t="s">
        <v>213</v>
      </c>
      <c r="AW187" s="13" t="s">
        <v>37</v>
      </c>
      <c r="AX187" s="13" t="s">
        <v>84</v>
      </c>
      <c r="AY187" s="256" t="s">
        <v>195</v>
      </c>
    </row>
    <row r="188" s="1" customFormat="1" ht="22.5" customHeight="1">
      <c r="B188" s="39"/>
      <c r="C188" s="217" t="s">
        <v>552</v>
      </c>
      <c r="D188" s="217" t="s">
        <v>198</v>
      </c>
      <c r="E188" s="218" t="s">
        <v>394</v>
      </c>
      <c r="F188" s="219" t="s">
        <v>395</v>
      </c>
      <c r="G188" s="220" t="s">
        <v>336</v>
      </c>
      <c r="H188" s="221">
        <v>1.881</v>
      </c>
      <c r="I188" s="222"/>
      <c r="J188" s="223">
        <f>ROUND(I188*H188,2)</f>
        <v>0</v>
      </c>
      <c r="K188" s="219" t="s">
        <v>19</v>
      </c>
      <c r="L188" s="44"/>
      <c r="M188" s="224" t="s">
        <v>19</v>
      </c>
      <c r="N188" s="225" t="s">
        <v>47</v>
      </c>
      <c r="O188" s="8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AR188" s="18" t="s">
        <v>213</v>
      </c>
      <c r="AT188" s="18" t="s">
        <v>198</v>
      </c>
      <c r="AU188" s="18" t="s">
        <v>86</v>
      </c>
      <c r="AY188" s="18" t="s">
        <v>195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8" t="s">
        <v>84</v>
      </c>
      <c r="BK188" s="228">
        <f>ROUND(I188*H188,2)</f>
        <v>0</v>
      </c>
      <c r="BL188" s="18" t="s">
        <v>213</v>
      </c>
      <c r="BM188" s="18" t="s">
        <v>1112</v>
      </c>
    </row>
    <row r="189" s="1" customFormat="1">
      <c r="B189" s="39"/>
      <c r="C189" s="40"/>
      <c r="D189" s="229" t="s">
        <v>204</v>
      </c>
      <c r="E189" s="40"/>
      <c r="F189" s="230" t="s">
        <v>395</v>
      </c>
      <c r="G189" s="40"/>
      <c r="H189" s="40"/>
      <c r="I189" s="144"/>
      <c r="J189" s="40"/>
      <c r="K189" s="40"/>
      <c r="L189" s="44"/>
      <c r="M189" s="231"/>
      <c r="N189" s="80"/>
      <c r="O189" s="80"/>
      <c r="P189" s="80"/>
      <c r="Q189" s="80"/>
      <c r="R189" s="80"/>
      <c r="S189" s="80"/>
      <c r="T189" s="81"/>
      <c r="AT189" s="18" t="s">
        <v>204</v>
      </c>
      <c r="AU189" s="18" t="s">
        <v>86</v>
      </c>
    </row>
    <row r="190" s="12" customFormat="1">
      <c r="B190" s="235"/>
      <c r="C190" s="236"/>
      <c r="D190" s="229" t="s">
        <v>285</v>
      </c>
      <c r="E190" s="237" t="s">
        <v>19</v>
      </c>
      <c r="F190" s="238" t="s">
        <v>1113</v>
      </c>
      <c r="G190" s="236"/>
      <c r="H190" s="239">
        <v>0.63100000000000001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285</v>
      </c>
      <c r="AU190" s="245" t="s">
        <v>86</v>
      </c>
      <c r="AV190" s="12" t="s">
        <v>86</v>
      </c>
      <c r="AW190" s="12" t="s">
        <v>37</v>
      </c>
      <c r="AX190" s="12" t="s">
        <v>76</v>
      </c>
      <c r="AY190" s="245" t="s">
        <v>195</v>
      </c>
    </row>
    <row r="191" s="12" customFormat="1">
      <c r="B191" s="235"/>
      <c r="C191" s="236"/>
      <c r="D191" s="229" t="s">
        <v>285</v>
      </c>
      <c r="E191" s="237" t="s">
        <v>19</v>
      </c>
      <c r="F191" s="238" t="s">
        <v>1114</v>
      </c>
      <c r="G191" s="236"/>
      <c r="H191" s="239">
        <v>1.25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285</v>
      </c>
      <c r="AU191" s="245" t="s">
        <v>86</v>
      </c>
      <c r="AV191" s="12" t="s">
        <v>86</v>
      </c>
      <c r="AW191" s="12" t="s">
        <v>37</v>
      </c>
      <c r="AX191" s="12" t="s">
        <v>76</v>
      </c>
      <c r="AY191" s="245" t="s">
        <v>195</v>
      </c>
    </row>
    <row r="192" s="13" customFormat="1">
      <c r="B192" s="246"/>
      <c r="C192" s="247"/>
      <c r="D192" s="229" t="s">
        <v>285</v>
      </c>
      <c r="E192" s="248" t="s">
        <v>19</v>
      </c>
      <c r="F192" s="249" t="s">
        <v>294</v>
      </c>
      <c r="G192" s="247"/>
      <c r="H192" s="250">
        <v>1.881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AT192" s="256" t="s">
        <v>285</v>
      </c>
      <c r="AU192" s="256" t="s">
        <v>86</v>
      </c>
      <c r="AV192" s="13" t="s">
        <v>213</v>
      </c>
      <c r="AW192" s="13" t="s">
        <v>37</v>
      </c>
      <c r="AX192" s="13" t="s">
        <v>84</v>
      </c>
      <c r="AY192" s="256" t="s">
        <v>195</v>
      </c>
    </row>
    <row r="193" s="1" customFormat="1" ht="16.5" customHeight="1">
      <c r="B193" s="39"/>
      <c r="C193" s="217" t="s">
        <v>561</v>
      </c>
      <c r="D193" s="217" t="s">
        <v>198</v>
      </c>
      <c r="E193" s="218" t="s">
        <v>1115</v>
      </c>
      <c r="F193" s="219" t="s">
        <v>1116</v>
      </c>
      <c r="G193" s="220" t="s">
        <v>336</v>
      </c>
      <c r="H193" s="221">
        <v>0.63100000000000001</v>
      </c>
      <c r="I193" s="222"/>
      <c r="J193" s="223">
        <f>ROUND(I193*H193,2)</f>
        <v>0</v>
      </c>
      <c r="K193" s="219" t="s">
        <v>208</v>
      </c>
      <c r="L193" s="44"/>
      <c r="M193" s="224" t="s">
        <v>19</v>
      </c>
      <c r="N193" s="225" t="s">
        <v>47</v>
      </c>
      <c r="O193" s="8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AR193" s="18" t="s">
        <v>213</v>
      </c>
      <c r="AT193" s="18" t="s">
        <v>198</v>
      </c>
      <c r="AU193" s="18" t="s">
        <v>86</v>
      </c>
      <c r="AY193" s="18" t="s">
        <v>195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8" t="s">
        <v>84</v>
      </c>
      <c r="BK193" s="228">
        <f>ROUND(I193*H193,2)</f>
        <v>0</v>
      </c>
      <c r="BL193" s="18" t="s">
        <v>213</v>
      </c>
      <c r="BM193" s="18" t="s">
        <v>1117</v>
      </c>
    </row>
    <row r="194" s="1" customFormat="1">
      <c r="B194" s="39"/>
      <c r="C194" s="40"/>
      <c r="D194" s="229" t="s">
        <v>204</v>
      </c>
      <c r="E194" s="40"/>
      <c r="F194" s="230" t="s">
        <v>1118</v>
      </c>
      <c r="G194" s="40"/>
      <c r="H194" s="40"/>
      <c r="I194" s="144"/>
      <c r="J194" s="40"/>
      <c r="K194" s="40"/>
      <c r="L194" s="44"/>
      <c r="M194" s="231"/>
      <c r="N194" s="80"/>
      <c r="O194" s="80"/>
      <c r="P194" s="80"/>
      <c r="Q194" s="80"/>
      <c r="R194" s="80"/>
      <c r="S194" s="80"/>
      <c r="T194" s="81"/>
      <c r="AT194" s="18" t="s">
        <v>204</v>
      </c>
      <c r="AU194" s="18" t="s">
        <v>86</v>
      </c>
    </row>
    <row r="195" s="12" customFormat="1">
      <c r="B195" s="235"/>
      <c r="C195" s="236"/>
      <c r="D195" s="229" t="s">
        <v>285</v>
      </c>
      <c r="E195" s="237" t="s">
        <v>19</v>
      </c>
      <c r="F195" s="238" t="s">
        <v>1113</v>
      </c>
      <c r="G195" s="236"/>
      <c r="H195" s="239">
        <v>0.63100000000000001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285</v>
      </c>
      <c r="AU195" s="245" t="s">
        <v>86</v>
      </c>
      <c r="AV195" s="12" t="s">
        <v>86</v>
      </c>
      <c r="AW195" s="12" t="s">
        <v>37</v>
      </c>
      <c r="AX195" s="12" t="s">
        <v>84</v>
      </c>
      <c r="AY195" s="245" t="s">
        <v>195</v>
      </c>
    </row>
    <row r="196" s="1" customFormat="1" ht="16.5" customHeight="1">
      <c r="B196" s="39"/>
      <c r="C196" s="217" t="s">
        <v>567</v>
      </c>
      <c r="D196" s="217" t="s">
        <v>198</v>
      </c>
      <c r="E196" s="218" t="s">
        <v>407</v>
      </c>
      <c r="F196" s="219" t="s">
        <v>408</v>
      </c>
      <c r="G196" s="220" t="s">
        <v>336</v>
      </c>
      <c r="H196" s="221">
        <v>1.881</v>
      </c>
      <c r="I196" s="222"/>
      <c r="J196" s="223">
        <f>ROUND(I196*H196,2)</f>
        <v>0</v>
      </c>
      <c r="K196" s="219" t="s">
        <v>208</v>
      </c>
      <c r="L196" s="44"/>
      <c r="M196" s="224" t="s">
        <v>19</v>
      </c>
      <c r="N196" s="225" t="s">
        <v>47</v>
      </c>
      <c r="O196" s="8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AR196" s="18" t="s">
        <v>213</v>
      </c>
      <c r="AT196" s="18" t="s">
        <v>198</v>
      </c>
      <c r="AU196" s="18" t="s">
        <v>86</v>
      </c>
      <c r="AY196" s="18" t="s">
        <v>195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8" t="s">
        <v>84</v>
      </c>
      <c r="BK196" s="228">
        <f>ROUND(I196*H196,2)</f>
        <v>0</v>
      </c>
      <c r="BL196" s="18" t="s">
        <v>213</v>
      </c>
      <c r="BM196" s="18" t="s">
        <v>1119</v>
      </c>
    </row>
    <row r="197" s="1" customFormat="1">
      <c r="B197" s="39"/>
      <c r="C197" s="40"/>
      <c r="D197" s="229" t="s">
        <v>204</v>
      </c>
      <c r="E197" s="40"/>
      <c r="F197" s="230" t="s">
        <v>410</v>
      </c>
      <c r="G197" s="40"/>
      <c r="H197" s="40"/>
      <c r="I197" s="144"/>
      <c r="J197" s="40"/>
      <c r="K197" s="40"/>
      <c r="L197" s="44"/>
      <c r="M197" s="231"/>
      <c r="N197" s="80"/>
      <c r="O197" s="80"/>
      <c r="P197" s="80"/>
      <c r="Q197" s="80"/>
      <c r="R197" s="80"/>
      <c r="S197" s="80"/>
      <c r="T197" s="81"/>
      <c r="AT197" s="18" t="s">
        <v>204</v>
      </c>
      <c r="AU197" s="18" t="s">
        <v>86</v>
      </c>
    </row>
    <row r="198" s="12" customFormat="1">
      <c r="B198" s="235"/>
      <c r="C198" s="236"/>
      <c r="D198" s="229" t="s">
        <v>285</v>
      </c>
      <c r="E198" s="237" t="s">
        <v>19</v>
      </c>
      <c r="F198" s="238" t="s">
        <v>1113</v>
      </c>
      <c r="G198" s="236"/>
      <c r="H198" s="239">
        <v>0.63100000000000001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285</v>
      </c>
      <c r="AU198" s="245" t="s">
        <v>86</v>
      </c>
      <c r="AV198" s="12" t="s">
        <v>86</v>
      </c>
      <c r="AW198" s="12" t="s">
        <v>37</v>
      </c>
      <c r="AX198" s="12" t="s">
        <v>76</v>
      </c>
      <c r="AY198" s="245" t="s">
        <v>195</v>
      </c>
    </row>
    <row r="199" s="12" customFormat="1">
      <c r="B199" s="235"/>
      <c r="C199" s="236"/>
      <c r="D199" s="229" t="s">
        <v>285</v>
      </c>
      <c r="E199" s="237" t="s">
        <v>19</v>
      </c>
      <c r="F199" s="238" t="s">
        <v>1114</v>
      </c>
      <c r="G199" s="236"/>
      <c r="H199" s="239">
        <v>1.25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285</v>
      </c>
      <c r="AU199" s="245" t="s">
        <v>86</v>
      </c>
      <c r="AV199" s="12" t="s">
        <v>86</v>
      </c>
      <c r="AW199" s="12" t="s">
        <v>37</v>
      </c>
      <c r="AX199" s="12" t="s">
        <v>76</v>
      </c>
      <c r="AY199" s="245" t="s">
        <v>195</v>
      </c>
    </row>
    <row r="200" s="13" customFormat="1">
      <c r="B200" s="246"/>
      <c r="C200" s="247"/>
      <c r="D200" s="229" t="s">
        <v>285</v>
      </c>
      <c r="E200" s="248" t="s">
        <v>19</v>
      </c>
      <c r="F200" s="249" t="s">
        <v>294</v>
      </c>
      <c r="G200" s="247"/>
      <c r="H200" s="250">
        <v>1.881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AT200" s="256" t="s">
        <v>285</v>
      </c>
      <c r="AU200" s="256" t="s">
        <v>86</v>
      </c>
      <c r="AV200" s="13" t="s">
        <v>213</v>
      </c>
      <c r="AW200" s="13" t="s">
        <v>37</v>
      </c>
      <c r="AX200" s="13" t="s">
        <v>84</v>
      </c>
      <c r="AY200" s="256" t="s">
        <v>195</v>
      </c>
    </row>
    <row r="201" s="1" customFormat="1" ht="16.5" customHeight="1">
      <c r="B201" s="39"/>
      <c r="C201" s="217" t="s">
        <v>573</v>
      </c>
      <c r="D201" s="217" t="s">
        <v>198</v>
      </c>
      <c r="E201" s="218" t="s">
        <v>970</v>
      </c>
      <c r="F201" s="219" t="s">
        <v>971</v>
      </c>
      <c r="G201" s="220" t="s">
        <v>336</v>
      </c>
      <c r="H201" s="221">
        <v>256.14800000000002</v>
      </c>
      <c r="I201" s="222"/>
      <c r="J201" s="223">
        <f>ROUND(I201*H201,2)</f>
        <v>0</v>
      </c>
      <c r="K201" s="219" t="s">
        <v>208</v>
      </c>
      <c r="L201" s="44"/>
      <c r="M201" s="224" t="s">
        <v>19</v>
      </c>
      <c r="N201" s="225" t="s">
        <v>47</v>
      </c>
      <c r="O201" s="80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AR201" s="18" t="s">
        <v>213</v>
      </c>
      <c r="AT201" s="18" t="s">
        <v>198</v>
      </c>
      <c r="AU201" s="18" t="s">
        <v>86</v>
      </c>
      <c r="AY201" s="18" t="s">
        <v>195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8" t="s">
        <v>84</v>
      </c>
      <c r="BK201" s="228">
        <f>ROUND(I201*H201,2)</f>
        <v>0</v>
      </c>
      <c r="BL201" s="18" t="s">
        <v>213</v>
      </c>
      <c r="BM201" s="18" t="s">
        <v>1120</v>
      </c>
    </row>
    <row r="202" s="1" customFormat="1">
      <c r="B202" s="39"/>
      <c r="C202" s="40"/>
      <c r="D202" s="229" t="s">
        <v>204</v>
      </c>
      <c r="E202" s="40"/>
      <c r="F202" s="230" t="s">
        <v>973</v>
      </c>
      <c r="G202" s="40"/>
      <c r="H202" s="40"/>
      <c r="I202" s="144"/>
      <c r="J202" s="40"/>
      <c r="K202" s="40"/>
      <c r="L202" s="44"/>
      <c r="M202" s="231"/>
      <c r="N202" s="80"/>
      <c r="O202" s="80"/>
      <c r="P202" s="80"/>
      <c r="Q202" s="80"/>
      <c r="R202" s="80"/>
      <c r="S202" s="80"/>
      <c r="T202" s="81"/>
      <c r="AT202" s="18" t="s">
        <v>204</v>
      </c>
      <c r="AU202" s="18" t="s">
        <v>86</v>
      </c>
    </row>
    <row r="203" s="12" customFormat="1">
      <c r="B203" s="235"/>
      <c r="C203" s="236"/>
      <c r="D203" s="229" t="s">
        <v>285</v>
      </c>
      <c r="E203" s="237" t="s">
        <v>19</v>
      </c>
      <c r="F203" s="238" t="s">
        <v>1110</v>
      </c>
      <c r="G203" s="236"/>
      <c r="H203" s="239">
        <v>11.880000000000001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285</v>
      </c>
      <c r="AU203" s="245" t="s">
        <v>86</v>
      </c>
      <c r="AV203" s="12" t="s">
        <v>86</v>
      </c>
      <c r="AW203" s="12" t="s">
        <v>37</v>
      </c>
      <c r="AX203" s="12" t="s">
        <v>76</v>
      </c>
      <c r="AY203" s="245" t="s">
        <v>195</v>
      </c>
    </row>
    <row r="204" s="12" customFormat="1">
      <c r="B204" s="235"/>
      <c r="C204" s="236"/>
      <c r="D204" s="229" t="s">
        <v>285</v>
      </c>
      <c r="E204" s="237" t="s">
        <v>19</v>
      </c>
      <c r="F204" s="238" t="s">
        <v>1111</v>
      </c>
      <c r="G204" s="236"/>
      <c r="H204" s="239">
        <v>244.268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285</v>
      </c>
      <c r="AU204" s="245" t="s">
        <v>86</v>
      </c>
      <c r="AV204" s="12" t="s">
        <v>86</v>
      </c>
      <c r="AW204" s="12" t="s">
        <v>37</v>
      </c>
      <c r="AX204" s="12" t="s">
        <v>76</v>
      </c>
      <c r="AY204" s="245" t="s">
        <v>195</v>
      </c>
    </row>
    <row r="205" s="13" customFormat="1">
      <c r="B205" s="246"/>
      <c r="C205" s="247"/>
      <c r="D205" s="229" t="s">
        <v>285</v>
      </c>
      <c r="E205" s="248" t="s">
        <v>19</v>
      </c>
      <c r="F205" s="249" t="s">
        <v>294</v>
      </c>
      <c r="G205" s="247"/>
      <c r="H205" s="250">
        <v>256.14800000000002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AT205" s="256" t="s">
        <v>285</v>
      </c>
      <c r="AU205" s="256" t="s">
        <v>86</v>
      </c>
      <c r="AV205" s="13" t="s">
        <v>213</v>
      </c>
      <c r="AW205" s="13" t="s">
        <v>37</v>
      </c>
      <c r="AX205" s="13" t="s">
        <v>84</v>
      </c>
      <c r="AY205" s="256" t="s">
        <v>195</v>
      </c>
    </row>
    <row r="206" s="1" customFormat="1" ht="16.5" customHeight="1">
      <c r="B206" s="39"/>
      <c r="C206" s="217" t="s">
        <v>579</v>
      </c>
      <c r="D206" s="217" t="s">
        <v>198</v>
      </c>
      <c r="E206" s="218" t="s">
        <v>413</v>
      </c>
      <c r="F206" s="219" t="s">
        <v>414</v>
      </c>
      <c r="G206" s="220" t="s">
        <v>336</v>
      </c>
      <c r="H206" s="221">
        <v>14.727</v>
      </c>
      <c r="I206" s="222"/>
      <c r="J206" s="223">
        <f>ROUND(I206*H206,2)</f>
        <v>0</v>
      </c>
      <c r="K206" s="219" t="s">
        <v>208</v>
      </c>
      <c r="L206" s="44"/>
      <c r="M206" s="224" t="s">
        <v>19</v>
      </c>
      <c r="N206" s="225" t="s">
        <v>47</v>
      </c>
      <c r="O206" s="8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AR206" s="18" t="s">
        <v>213</v>
      </c>
      <c r="AT206" s="18" t="s">
        <v>198</v>
      </c>
      <c r="AU206" s="18" t="s">
        <v>86</v>
      </c>
      <c r="AY206" s="18" t="s">
        <v>195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8" t="s">
        <v>84</v>
      </c>
      <c r="BK206" s="228">
        <f>ROUND(I206*H206,2)</f>
        <v>0</v>
      </c>
      <c r="BL206" s="18" t="s">
        <v>213</v>
      </c>
      <c r="BM206" s="18" t="s">
        <v>1121</v>
      </c>
    </row>
    <row r="207" s="1" customFormat="1">
      <c r="B207" s="39"/>
      <c r="C207" s="40"/>
      <c r="D207" s="229" t="s">
        <v>204</v>
      </c>
      <c r="E207" s="40"/>
      <c r="F207" s="230" t="s">
        <v>338</v>
      </c>
      <c r="G207" s="40"/>
      <c r="H207" s="40"/>
      <c r="I207" s="144"/>
      <c r="J207" s="40"/>
      <c r="K207" s="40"/>
      <c r="L207" s="44"/>
      <c r="M207" s="231"/>
      <c r="N207" s="80"/>
      <c r="O207" s="80"/>
      <c r="P207" s="80"/>
      <c r="Q207" s="80"/>
      <c r="R207" s="80"/>
      <c r="S207" s="80"/>
      <c r="T207" s="81"/>
      <c r="AT207" s="18" t="s">
        <v>204</v>
      </c>
      <c r="AU207" s="18" t="s">
        <v>86</v>
      </c>
    </row>
    <row r="208" s="12" customFormat="1">
      <c r="B208" s="235"/>
      <c r="C208" s="236"/>
      <c r="D208" s="229" t="s">
        <v>285</v>
      </c>
      <c r="E208" s="237" t="s">
        <v>19</v>
      </c>
      <c r="F208" s="238" t="s">
        <v>1107</v>
      </c>
      <c r="G208" s="236"/>
      <c r="H208" s="239">
        <v>5.1600000000000001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285</v>
      </c>
      <c r="AU208" s="245" t="s">
        <v>86</v>
      </c>
      <c r="AV208" s="12" t="s">
        <v>86</v>
      </c>
      <c r="AW208" s="12" t="s">
        <v>37</v>
      </c>
      <c r="AX208" s="12" t="s">
        <v>76</v>
      </c>
      <c r="AY208" s="245" t="s">
        <v>195</v>
      </c>
    </row>
    <row r="209" s="12" customFormat="1">
      <c r="B209" s="235"/>
      <c r="C209" s="236"/>
      <c r="D209" s="229" t="s">
        <v>285</v>
      </c>
      <c r="E209" s="237" t="s">
        <v>19</v>
      </c>
      <c r="F209" s="238" t="s">
        <v>1108</v>
      </c>
      <c r="G209" s="236"/>
      <c r="H209" s="239">
        <v>0.38700000000000001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285</v>
      </c>
      <c r="AU209" s="245" t="s">
        <v>86</v>
      </c>
      <c r="AV209" s="12" t="s">
        <v>86</v>
      </c>
      <c r="AW209" s="12" t="s">
        <v>37</v>
      </c>
      <c r="AX209" s="12" t="s">
        <v>76</v>
      </c>
      <c r="AY209" s="245" t="s">
        <v>195</v>
      </c>
    </row>
    <row r="210" s="12" customFormat="1">
      <c r="B210" s="235"/>
      <c r="C210" s="236"/>
      <c r="D210" s="229" t="s">
        <v>285</v>
      </c>
      <c r="E210" s="237" t="s">
        <v>19</v>
      </c>
      <c r="F210" s="238" t="s">
        <v>1109</v>
      </c>
      <c r="G210" s="236"/>
      <c r="H210" s="239">
        <v>9.1799999999999997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285</v>
      </c>
      <c r="AU210" s="245" t="s">
        <v>86</v>
      </c>
      <c r="AV210" s="12" t="s">
        <v>86</v>
      </c>
      <c r="AW210" s="12" t="s">
        <v>37</v>
      </c>
      <c r="AX210" s="12" t="s">
        <v>76</v>
      </c>
      <c r="AY210" s="245" t="s">
        <v>195</v>
      </c>
    </row>
    <row r="211" s="13" customFormat="1">
      <c r="B211" s="246"/>
      <c r="C211" s="247"/>
      <c r="D211" s="229" t="s">
        <v>285</v>
      </c>
      <c r="E211" s="248" t="s">
        <v>19</v>
      </c>
      <c r="F211" s="249" t="s">
        <v>294</v>
      </c>
      <c r="G211" s="247"/>
      <c r="H211" s="250">
        <v>14.727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285</v>
      </c>
      <c r="AU211" s="256" t="s">
        <v>86</v>
      </c>
      <c r="AV211" s="13" t="s">
        <v>213</v>
      </c>
      <c r="AW211" s="13" t="s">
        <v>37</v>
      </c>
      <c r="AX211" s="13" t="s">
        <v>84</v>
      </c>
      <c r="AY211" s="256" t="s">
        <v>195</v>
      </c>
    </row>
    <row r="212" s="11" customFormat="1" ht="22.8" customHeight="1">
      <c r="B212" s="201"/>
      <c r="C212" s="202"/>
      <c r="D212" s="203" t="s">
        <v>75</v>
      </c>
      <c r="E212" s="215" t="s">
        <v>977</v>
      </c>
      <c r="F212" s="215" t="s">
        <v>978</v>
      </c>
      <c r="G212" s="202"/>
      <c r="H212" s="202"/>
      <c r="I212" s="205"/>
      <c r="J212" s="216">
        <f>BK212</f>
        <v>0</v>
      </c>
      <c r="K212" s="202"/>
      <c r="L212" s="207"/>
      <c r="M212" s="208"/>
      <c r="N212" s="209"/>
      <c r="O212" s="209"/>
      <c r="P212" s="210">
        <f>SUM(P213:P214)</f>
        <v>0</v>
      </c>
      <c r="Q212" s="209"/>
      <c r="R212" s="210">
        <f>SUM(R213:R214)</f>
        <v>0</v>
      </c>
      <c r="S212" s="209"/>
      <c r="T212" s="211">
        <f>SUM(T213:T214)</f>
        <v>0</v>
      </c>
      <c r="AR212" s="212" t="s">
        <v>84</v>
      </c>
      <c r="AT212" s="213" t="s">
        <v>75</v>
      </c>
      <c r="AU212" s="213" t="s">
        <v>84</v>
      </c>
      <c r="AY212" s="212" t="s">
        <v>195</v>
      </c>
      <c r="BK212" s="214">
        <f>SUM(BK213:BK214)</f>
        <v>0</v>
      </c>
    </row>
    <row r="213" s="1" customFormat="1" ht="16.5" customHeight="1">
      <c r="B213" s="39"/>
      <c r="C213" s="217" t="s">
        <v>587</v>
      </c>
      <c r="D213" s="217" t="s">
        <v>198</v>
      </c>
      <c r="E213" s="218" t="s">
        <v>1122</v>
      </c>
      <c r="F213" s="219" t="s">
        <v>1123</v>
      </c>
      <c r="G213" s="220" t="s">
        <v>336</v>
      </c>
      <c r="H213" s="221">
        <v>130.79900000000001</v>
      </c>
      <c r="I213" s="222"/>
      <c r="J213" s="223">
        <f>ROUND(I213*H213,2)</f>
        <v>0</v>
      </c>
      <c r="K213" s="219" t="s">
        <v>208</v>
      </c>
      <c r="L213" s="44"/>
      <c r="M213" s="224" t="s">
        <v>19</v>
      </c>
      <c r="N213" s="225" t="s">
        <v>47</v>
      </c>
      <c r="O213" s="80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AR213" s="18" t="s">
        <v>213</v>
      </c>
      <c r="AT213" s="18" t="s">
        <v>198</v>
      </c>
      <c r="AU213" s="18" t="s">
        <v>86</v>
      </c>
      <c r="AY213" s="18" t="s">
        <v>195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8" t="s">
        <v>84</v>
      </c>
      <c r="BK213" s="228">
        <f>ROUND(I213*H213,2)</f>
        <v>0</v>
      </c>
      <c r="BL213" s="18" t="s">
        <v>213</v>
      </c>
      <c r="BM213" s="18" t="s">
        <v>1124</v>
      </c>
    </row>
    <row r="214" s="1" customFormat="1">
      <c r="B214" s="39"/>
      <c r="C214" s="40"/>
      <c r="D214" s="229" t="s">
        <v>204</v>
      </c>
      <c r="E214" s="40"/>
      <c r="F214" s="230" t="s">
        <v>1125</v>
      </c>
      <c r="G214" s="40"/>
      <c r="H214" s="40"/>
      <c r="I214" s="144"/>
      <c r="J214" s="40"/>
      <c r="K214" s="40"/>
      <c r="L214" s="44"/>
      <c r="M214" s="232"/>
      <c r="N214" s="233"/>
      <c r="O214" s="233"/>
      <c r="P214" s="233"/>
      <c r="Q214" s="233"/>
      <c r="R214" s="233"/>
      <c r="S214" s="233"/>
      <c r="T214" s="234"/>
      <c r="AT214" s="18" t="s">
        <v>204</v>
      </c>
      <c r="AU214" s="18" t="s">
        <v>86</v>
      </c>
    </row>
    <row r="215" s="1" customFormat="1" ht="6.96" customHeight="1">
      <c r="B215" s="58"/>
      <c r="C215" s="59"/>
      <c r="D215" s="59"/>
      <c r="E215" s="59"/>
      <c r="F215" s="59"/>
      <c r="G215" s="59"/>
      <c r="H215" s="59"/>
      <c r="I215" s="168"/>
      <c r="J215" s="59"/>
      <c r="K215" s="59"/>
      <c r="L215" s="44"/>
    </row>
  </sheetData>
  <sheetProtection sheet="1" autoFilter="0" formatColumns="0" formatRows="0" objects="1" scenarios="1" spinCount="100000" saltValue="qIx3JGsm5nxNHvj35E3Au3GQ+N2y5il91rgEWwbkOeXWlsUNhkijYxzGIrh55fx+AUwp84D+RhkkBzzG+IxUKw==" hashValue="cOnDIEA1BN1d91vGVCnmvLnp4q9pRyU9pUktct7exJ6HoTYiP5XPoHjlJkCVS9bwqr5zEvqBz4lQkKNiKp8A5A==" algorithmName="SHA-512" password="CC35"/>
  <autoFilter ref="C84:K21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99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1126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1127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1128</v>
      </c>
      <c r="L14" s="44"/>
    </row>
    <row r="15" s="1" customFormat="1" ht="18" customHeight="1">
      <c r="B15" s="44"/>
      <c r="E15" s="18" t="s">
        <v>1129</v>
      </c>
      <c r="I15" s="146" t="s">
        <v>29</v>
      </c>
      <c r="J15" s="18" t="s">
        <v>1130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1131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ROUND(J81,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ROUND((SUM(BE81:BE86)),  2)</f>
        <v>0</v>
      </c>
      <c r="I33" s="157">
        <v>0.20999999999999999</v>
      </c>
      <c r="J33" s="156">
        <f>ROUND(((SUM(BE81:BE86))*I33),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ROUND((SUM(BF81:BF86)),  2)</f>
        <v>0</v>
      </c>
      <c r="I34" s="157">
        <v>0.14999999999999999</v>
      </c>
      <c r="J34" s="156">
        <f>ROUND(((SUM(BF81:BF86))*I34),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ROUND((SUM(BG81:BG86)),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ROUND((SUM(BH81:BH86)),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ROUND((SUM(BI81:BI86)),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182 - DIO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Městys Zápy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STŘEDOČESKÝ KRAJ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J81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174</v>
      </c>
      <c r="E60" s="181"/>
      <c r="F60" s="181"/>
      <c r="G60" s="181"/>
      <c r="H60" s="181"/>
      <c r="I60" s="182"/>
      <c r="J60" s="183">
        <f>J82</f>
        <v>0</v>
      </c>
      <c r="K60" s="179"/>
      <c r="L60" s="184"/>
    </row>
    <row r="61" s="9" customFormat="1" ht="19.92" customHeight="1">
      <c r="B61" s="185"/>
      <c r="C61" s="122"/>
      <c r="D61" s="186" t="s">
        <v>1132</v>
      </c>
      <c r="E61" s="187"/>
      <c r="F61" s="187"/>
      <c r="G61" s="187"/>
      <c r="H61" s="187"/>
      <c r="I61" s="188"/>
      <c r="J61" s="189">
        <f>J83</f>
        <v>0</v>
      </c>
      <c r="K61" s="122"/>
      <c r="L61" s="190"/>
    </row>
    <row r="62" s="1" customFormat="1" ht="21.84" customHeight="1">
      <c r="B62" s="39"/>
      <c r="C62" s="40"/>
      <c r="D62" s="40"/>
      <c r="E62" s="40"/>
      <c r="F62" s="40"/>
      <c r="G62" s="40"/>
      <c r="H62" s="40"/>
      <c r="I62" s="144"/>
      <c r="J62" s="40"/>
      <c r="K62" s="40"/>
      <c r="L62" s="44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8"/>
      <c r="J63" s="59"/>
      <c r="K63" s="59"/>
      <c r="L63" s="44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71"/>
      <c r="J67" s="61"/>
      <c r="K67" s="61"/>
      <c r="L67" s="44"/>
    </row>
    <row r="68" s="1" customFormat="1" ht="24.96" customHeight="1">
      <c r="B68" s="39"/>
      <c r="C68" s="24" t="s">
        <v>179</v>
      </c>
      <c r="D68" s="40"/>
      <c r="E68" s="40"/>
      <c r="F68" s="40"/>
      <c r="G68" s="40"/>
      <c r="H68" s="40"/>
      <c r="I68" s="144"/>
      <c r="J68" s="40"/>
      <c r="K68" s="40"/>
      <c r="L68" s="44"/>
    </row>
    <row r="69" s="1" customFormat="1" ht="6.96" customHeight="1">
      <c r="B69" s="39"/>
      <c r="C69" s="40"/>
      <c r="D69" s="40"/>
      <c r="E69" s="40"/>
      <c r="F69" s="40"/>
      <c r="G69" s="40"/>
      <c r="H69" s="40"/>
      <c r="I69" s="144"/>
      <c r="J69" s="40"/>
      <c r="K69" s="40"/>
      <c r="L69" s="44"/>
    </row>
    <row r="70" s="1" customFormat="1" ht="12" customHeight="1">
      <c r="B70" s="39"/>
      <c r="C70" s="33" t="s">
        <v>16</v>
      </c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16.5" customHeight="1">
      <c r="B71" s="39"/>
      <c r="C71" s="40"/>
      <c r="D71" s="40"/>
      <c r="E71" s="172" t="str">
        <f>E7</f>
        <v>Malešická, 1. a 2. etapa, 2. etapa Za Vackovem - Habrová</v>
      </c>
      <c r="F71" s="33"/>
      <c r="G71" s="33"/>
      <c r="H71" s="33"/>
      <c r="I71" s="144"/>
      <c r="J71" s="40"/>
      <c r="K71" s="40"/>
      <c r="L71" s="44"/>
    </row>
    <row r="72" s="1" customFormat="1" ht="12" customHeight="1">
      <c r="B72" s="39"/>
      <c r="C72" s="33" t="s">
        <v>168</v>
      </c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16.5" customHeight="1">
      <c r="B73" s="39"/>
      <c r="C73" s="40"/>
      <c r="D73" s="40"/>
      <c r="E73" s="65" t="str">
        <f>E9</f>
        <v>SO 182 - DIO</v>
      </c>
      <c r="F73" s="40"/>
      <c r="G73" s="40"/>
      <c r="H73" s="40"/>
      <c r="I73" s="144"/>
      <c r="J73" s="40"/>
      <c r="K73" s="40"/>
      <c r="L73" s="44"/>
    </row>
    <row r="74" s="1" customFormat="1" ht="6.96" customHeight="1">
      <c r="B74" s="39"/>
      <c r="C74" s="40"/>
      <c r="D74" s="40"/>
      <c r="E74" s="40"/>
      <c r="F74" s="40"/>
      <c r="G74" s="40"/>
      <c r="H74" s="40"/>
      <c r="I74" s="144"/>
      <c r="J74" s="40"/>
      <c r="K74" s="40"/>
      <c r="L74" s="44"/>
    </row>
    <row r="75" s="1" customFormat="1" ht="12" customHeight="1">
      <c r="B75" s="39"/>
      <c r="C75" s="33" t="s">
        <v>21</v>
      </c>
      <c r="D75" s="40"/>
      <c r="E75" s="40"/>
      <c r="F75" s="28" t="str">
        <f>F12</f>
        <v>Městys Zápy</v>
      </c>
      <c r="G75" s="40"/>
      <c r="H75" s="40"/>
      <c r="I75" s="146" t="s">
        <v>23</v>
      </c>
      <c r="J75" s="68" t="str">
        <f>IF(J12="","",J12)</f>
        <v>25. 10. 2018</v>
      </c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3.65" customHeight="1">
      <c r="B77" s="39"/>
      <c r="C77" s="33" t="s">
        <v>25</v>
      </c>
      <c r="D77" s="40"/>
      <c r="E77" s="40"/>
      <c r="F77" s="28" t="str">
        <f>E15</f>
        <v>STŘEDOČESKÝ KRAJ</v>
      </c>
      <c r="G77" s="40"/>
      <c r="H77" s="40"/>
      <c r="I77" s="146" t="s">
        <v>33</v>
      </c>
      <c r="J77" s="37" t="str">
        <f>E21</f>
        <v>NOVÁK &amp; PARTNER, s.r.o.</v>
      </c>
      <c r="K77" s="40"/>
      <c r="L77" s="44"/>
    </row>
    <row r="78" s="1" customFormat="1" ht="13.65" customHeight="1">
      <c r="B78" s="39"/>
      <c r="C78" s="33" t="s">
        <v>31</v>
      </c>
      <c r="D78" s="40"/>
      <c r="E78" s="40"/>
      <c r="F78" s="28" t="str">
        <f>IF(E18="","",E18)</f>
        <v>Vyplň údaj</v>
      </c>
      <c r="G78" s="40"/>
      <c r="H78" s="40"/>
      <c r="I78" s="146" t="s">
        <v>38</v>
      </c>
      <c r="J78" s="37" t="str">
        <f>E24</f>
        <v xml:space="preserve"> </v>
      </c>
      <c r="K78" s="40"/>
      <c r="L78" s="44"/>
    </row>
    <row r="79" s="1" customFormat="1" ht="10.32" customHeight="1">
      <c r="B79" s="39"/>
      <c r="C79" s="40"/>
      <c r="D79" s="40"/>
      <c r="E79" s="40"/>
      <c r="F79" s="40"/>
      <c r="G79" s="40"/>
      <c r="H79" s="40"/>
      <c r="I79" s="144"/>
      <c r="J79" s="40"/>
      <c r="K79" s="40"/>
      <c r="L79" s="44"/>
    </row>
    <row r="80" s="10" customFormat="1" ht="29.28" customHeight="1">
      <c r="B80" s="191"/>
      <c r="C80" s="192" t="s">
        <v>180</v>
      </c>
      <c r="D80" s="193" t="s">
        <v>61</v>
      </c>
      <c r="E80" s="193" t="s">
        <v>57</v>
      </c>
      <c r="F80" s="193" t="s">
        <v>58</v>
      </c>
      <c r="G80" s="193" t="s">
        <v>181</v>
      </c>
      <c r="H80" s="193" t="s">
        <v>182</v>
      </c>
      <c r="I80" s="194" t="s">
        <v>183</v>
      </c>
      <c r="J80" s="193" t="s">
        <v>172</v>
      </c>
      <c r="K80" s="195" t="s">
        <v>184</v>
      </c>
      <c r="L80" s="196"/>
      <c r="M80" s="88" t="s">
        <v>19</v>
      </c>
      <c r="N80" s="89" t="s">
        <v>46</v>
      </c>
      <c r="O80" s="89" t="s">
        <v>185</v>
      </c>
      <c r="P80" s="89" t="s">
        <v>186</v>
      </c>
      <c r="Q80" s="89" t="s">
        <v>187</v>
      </c>
      <c r="R80" s="89" t="s">
        <v>188</v>
      </c>
      <c r="S80" s="89" t="s">
        <v>189</v>
      </c>
      <c r="T80" s="90" t="s">
        <v>190</v>
      </c>
    </row>
    <row r="81" s="1" customFormat="1" ht="22.8" customHeight="1">
      <c r="B81" s="39"/>
      <c r="C81" s="95" t="s">
        <v>191</v>
      </c>
      <c r="D81" s="40"/>
      <c r="E81" s="40"/>
      <c r="F81" s="40"/>
      <c r="G81" s="40"/>
      <c r="H81" s="40"/>
      <c r="I81" s="144"/>
      <c r="J81" s="197">
        <f>BK81</f>
        <v>0</v>
      </c>
      <c r="K81" s="40"/>
      <c r="L81" s="44"/>
      <c r="M81" s="91"/>
      <c r="N81" s="92"/>
      <c r="O81" s="92"/>
      <c r="P81" s="198">
        <f>P82</f>
        <v>0</v>
      </c>
      <c r="Q81" s="92"/>
      <c r="R81" s="198">
        <f>R82</f>
        <v>0</v>
      </c>
      <c r="S81" s="92"/>
      <c r="T81" s="199">
        <f>T82</f>
        <v>0</v>
      </c>
      <c r="AT81" s="18" t="s">
        <v>75</v>
      </c>
      <c r="AU81" s="18" t="s">
        <v>173</v>
      </c>
      <c r="BK81" s="200">
        <f>BK82</f>
        <v>0</v>
      </c>
    </row>
    <row r="82" s="11" customFormat="1" ht="25.92" customHeight="1">
      <c r="B82" s="201"/>
      <c r="C82" s="202"/>
      <c r="D82" s="203" t="s">
        <v>75</v>
      </c>
      <c r="E82" s="204" t="s">
        <v>192</v>
      </c>
      <c r="F82" s="204" t="s">
        <v>193</v>
      </c>
      <c r="G82" s="202"/>
      <c r="H82" s="202"/>
      <c r="I82" s="205"/>
      <c r="J82" s="206">
        <f>BK82</f>
        <v>0</v>
      </c>
      <c r="K82" s="202"/>
      <c r="L82" s="207"/>
      <c r="M82" s="208"/>
      <c r="N82" s="209"/>
      <c r="O82" s="209"/>
      <c r="P82" s="210">
        <f>P83</f>
        <v>0</v>
      </c>
      <c r="Q82" s="209"/>
      <c r="R82" s="210">
        <f>R83</f>
        <v>0</v>
      </c>
      <c r="S82" s="209"/>
      <c r="T82" s="211">
        <f>T83</f>
        <v>0</v>
      </c>
      <c r="AR82" s="212" t="s">
        <v>194</v>
      </c>
      <c r="AT82" s="213" t="s">
        <v>75</v>
      </c>
      <c r="AU82" s="213" t="s">
        <v>76</v>
      </c>
      <c r="AY82" s="212" t="s">
        <v>195</v>
      </c>
      <c r="BK82" s="214">
        <f>BK83</f>
        <v>0</v>
      </c>
    </row>
    <row r="83" s="11" customFormat="1" ht="22.8" customHeight="1">
      <c r="B83" s="201"/>
      <c r="C83" s="202"/>
      <c r="D83" s="203" t="s">
        <v>75</v>
      </c>
      <c r="E83" s="215" t="s">
        <v>1133</v>
      </c>
      <c r="F83" s="215" t="s">
        <v>126</v>
      </c>
      <c r="G83" s="202"/>
      <c r="H83" s="202"/>
      <c r="I83" s="205"/>
      <c r="J83" s="216">
        <f>BK83</f>
        <v>0</v>
      </c>
      <c r="K83" s="202"/>
      <c r="L83" s="207"/>
      <c r="M83" s="208"/>
      <c r="N83" s="209"/>
      <c r="O83" s="209"/>
      <c r="P83" s="210">
        <f>SUM(P84:P86)</f>
        <v>0</v>
      </c>
      <c r="Q83" s="209"/>
      <c r="R83" s="210">
        <f>SUM(R84:R86)</f>
        <v>0</v>
      </c>
      <c r="S83" s="209"/>
      <c r="T83" s="211">
        <f>SUM(T84:T86)</f>
        <v>0</v>
      </c>
      <c r="AR83" s="212" t="s">
        <v>194</v>
      </c>
      <c r="AT83" s="213" t="s">
        <v>75</v>
      </c>
      <c r="AU83" s="213" t="s">
        <v>84</v>
      </c>
      <c r="AY83" s="212" t="s">
        <v>195</v>
      </c>
      <c r="BK83" s="214">
        <f>SUM(BK84:BK86)</f>
        <v>0</v>
      </c>
    </row>
    <row r="84" s="1" customFormat="1" ht="16.5" customHeight="1">
      <c r="B84" s="39"/>
      <c r="C84" s="217" t="s">
        <v>84</v>
      </c>
      <c r="D84" s="217" t="s">
        <v>198</v>
      </c>
      <c r="E84" s="218" t="s">
        <v>1134</v>
      </c>
      <c r="F84" s="219" t="s">
        <v>1135</v>
      </c>
      <c r="G84" s="220" t="s">
        <v>207</v>
      </c>
      <c r="H84" s="221">
        <v>1</v>
      </c>
      <c r="I84" s="222"/>
      <c r="J84" s="223">
        <f>ROUND(I84*H84,2)</f>
        <v>0</v>
      </c>
      <c r="K84" s="219" t="s">
        <v>19</v>
      </c>
      <c r="L84" s="44"/>
      <c r="M84" s="224" t="s">
        <v>19</v>
      </c>
      <c r="N84" s="225" t="s">
        <v>47</v>
      </c>
      <c r="O84" s="80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AR84" s="18" t="s">
        <v>202</v>
      </c>
      <c r="AT84" s="18" t="s">
        <v>198</v>
      </c>
      <c r="AU84" s="18" t="s">
        <v>86</v>
      </c>
      <c r="AY84" s="18" t="s">
        <v>195</v>
      </c>
      <c r="BE84" s="228">
        <f>IF(N84="základní",J84,0)</f>
        <v>0</v>
      </c>
      <c r="BF84" s="228">
        <f>IF(N84="snížená",J84,0)</f>
        <v>0</v>
      </c>
      <c r="BG84" s="228">
        <f>IF(N84="zákl. přenesená",J84,0)</f>
        <v>0</v>
      </c>
      <c r="BH84" s="228">
        <f>IF(N84="sníž. přenesená",J84,0)</f>
        <v>0</v>
      </c>
      <c r="BI84" s="228">
        <f>IF(N84="nulová",J84,0)</f>
        <v>0</v>
      </c>
      <c r="BJ84" s="18" t="s">
        <v>84</v>
      </c>
      <c r="BK84" s="228">
        <f>ROUND(I84*H84,2)</f>
        <v>0</v>
      </c>
      <c r="BL84" s="18" t="s">
        <v>202</v>
      </c>
      <c r="BM84" s="18" t="s">
        <v>1136</v>
      </c>
    </row>
    <row r="85" s="1" customFormat="1">
      <c r="B85" s="39"/>
      <c r="C85" s="40"/>
      <c r="D85" s="229" t="s">
        <v>204</v>
      </c>
      <c r="E85" s="40"/>
      <c r="F85" s="230" t="s">
        <v>1137</v>
      </c>
      <c r="G85" s="40"/>
      <c r="H85" s="40"/>
      <c r="I85" s="144"/>
      <c r="J85" s="40"/>
      <c r="K85" s="40"/>
      <c r="L85" s="44"/>
      <c r="M85" s="231"/>
      <c r="N85" s="80"/>
      <c r="O85" s="80"/>
      <c r="P85" s="80"/>
      <c r="Q85" s="80"/>
      <c r="R85" s="80"/>
      <c r="S85" s="80"/>
      <c r="T85" s="81"/>
      <c r="AT85" s="18" t="s">
        <v>204</v>
      </c>
      <c r="AU85" s="18" t="s">
        <v>86</v>
      </c>
    </row>
    <row r="86" s="12" customFormat="1">
      <c r="B86" s="235"/>
      <c r="C86" s="236"/>
      <c r="D86" s="229" t="s">
        <v>285</v>
      </c>
      <c r="E86" s="237" t="s">
        <v>19</v>
      </c>
      <c r="F86" s="238" t="s">
        <v>84</v>
      </c>
      <c r="G86" s="236"/>
      <c r="H86" s="239">
        <v>1</v>
      </c>
      <c r="I86" s="240"/>
      <c r="J86" s="236"/>
      <c r="K86" s="236"/>
      <c r="L86" s="241"/>
      <c r="M86" s="267"/>
      <c r="N86" s="268"/>
      <c r="O86" s="268"/>
      <c r="P86" s="268"/>
      <c r="Q86" s="268"/>
      <c r="R86" s="268"/>
      <c r="S86" s="268"/>
      <c r="T86" s="269"/>
      <c r="AT86" s="245" t="s">
        <v>285</v>
      </c>
      <c r="AU86" s="245" t="s">
        <v>86</v>
      </c>
      <c r="AV86" s="12" t="s">
        <v>86</v>
      </c>
      <c r="AW86" s="12" t="s">
        <v>37</v>
      </c>
      <c r="AX86" s="12" t="s">
        <v>84</v>
      </c>
      <c r="AY86" s="245" t="s">
        <v>195</v>
      </c>
    </row>
    <row r="87" s="1" customFormat="1" ht="6.96" customHeight="1">
      <c r="B87" s="58"/>
      <c r="C87" s="59"/>
      <c r="D87" s="59"/>
      <c r="E87" s="59"/>
      <c r="F87" s="59"/>
      <c r="G87" s="59"/>
      <c r="H87" s="59"/>
      <c r="I87" s="168"/>
      <c r="J87" s="59"/>
      <c r="K87" s="59"/>
      <c r="L87" s="44"/>
    </row>
  </sheetData>
  <sheetProtection sheet="1" autoFilter="0" formatColumns="0" formatRows="0" objects="1" scenarios="1" spinCount="100000" saltValue="qasVKNjRKEr+uS3EyX/DkzMsAvwzWB5uqQELlLZ9MkqOnlCBKZxkyvTDWyrqKIy878KnIYS+5gOXXG/SS8u3KQ==" hashValue="Z4FoOZsuG8qapde2XKHa5i1UAKotJdRq2JLbkg9/7A05m9ktFNMhU0qwlXKrGlw8iLVLX33ivC59xm3Bp8Q/+A==" algorithmName="SHA-512" password="CC35"/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102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1138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ROUND(J92,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ROUND((SUM(BE92:BE481)),  2)</f>
        <v>0</v>
      </c>
      <c r="I33" s="157">
        <v>0.20999999999999999</v>
      </c>
      <c r="J33" s="156">
        <f>ROUND(((SUM(BE92:BE481))*I33),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ROUND((SUM(BF92:BF481)),  2)</f>
        <v>0</v>
      </c>
      <c r="I34" s="157">
        <v>0.14999999999999999</v>
      </c>
      <c r="J34" s="156">
        <f>ROUND(((SUM(BF92:BF481))*I34),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ROUND((SUM(BG92:BG481)),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ROUND((SUM(BH92:BH481)),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ROUND((SUM(BI92:BI481)),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201 - Rekonstrukce mostu přes trať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J92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J93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J94</f>
        <v>0</v>
      </c>
      <c r="K61" s="122"/>
      <c r="L61" s="190"/>
    </row>
    <row r="62" s="9" customFormat="1" ht="19.92" customHeight="1">
      <c r="B62" s="185"/>
      <c r="C62" s="122"/>
      <c r="D62" s="186" t="s">
        <v>418</v>
      </c>
      <c r="E62" s="187"/>
      <c r="F62" s="187"/>
      <c r="G62" s="187"/>
      <c r="H62" s="187"/>
      <c r="I62" s="188"/>
      <c r="J62" s="189">
        <f>J144</f>
        <v>0</v>
      </c>
      <c r="K62" s="122"/>
      <c r="L62" s="190"/>
    </row>
    <row r="63" s="9" customFormat="1" ht="19.92" customHeight="1">
      <c r="B63" s="185"/>
      <c r="C63" s="122"/>
      <c r="D63" s="186" t="s">
        <v>419</v>
      </c>
      <c r="E63" s="187"/>
      <c r="F63" s="187"/>
      <c r="G63" s="187"/>
      <c r="H63" s="187"/>
      <c r="I63" s="188"/>
      <c r="J63" s="189">
        <f>J159</f>
        <v>0</v>
      </c>
      <c r="K63" s="122"/>
      <c r="L63" s="190"/>
    </row>
    <row r="64" s="9" customFormat="1" ht="19.92" customHeight="1">
      <c r="B64" s="185"/>
      <c r="C64" s="122"/>
      <c r="D64" s="186" t="s">
        <v>420</v>
      </c>
      <c r="E64" s="187"/>
      <c r="F64" s="187"/>
      <c r="G64" s="187"/>
      <c r="H64" s="187"/>
      <c r="I64" s="188"/>
      <c r="J64" s="189">
        <f>J220</f>
        <v>0</v>
      </c>
      <c r="K64" s="122"/>
      <c r="L64" s="190"/>
    </row>
    <row r="65" s="9" customFormat="1" ht="19.92" customHeight="1">
      <c r="B65" s="185"/>
      <c r="C65" s="122"/>
      <c r="D65" s="186" t="s">
        <v>421</v>
      </c>
      <c r="E65" s="187"/>
      <c r="F65" s="187"/>
      <c r="G65" s="187"/>
      <c r="H65" s="187"/>
      <c r="I65" s="188"/>
      <c r="J65" s="189">
        <f>J277</f>
        <v>0</v>
      </c>
      <c r="K65" s="122"/>
      <c r="L65" s="190"/>
    </row>
    <row r="66" s="9" customFormat="1" ht="19.92" customHeight="1">
      <c r="B66" s="185"/>
      <c r="C66" s="122"/>
      <c r="D66" s="186" t="s">
        <v>1139</v>
      </c>
      <c r="E66" s="187"/>
      <c r="F66" s="187"/>
      <c r="G66" s="187"/>
      <c r="H66" s="187"/>
      <c r="I66" s="188"/>
      <c r="J66" s="189">
        <f>J303</f>
        <v>0</v>
      </c>
      <c r="K66" s="122"/>
      <c r="L66" s="190"/>
    </row>
    <row r="67" s="9" customFormat="1" ht="19.92" customHeight="1">
      <c r="B67" s="185"/>
      <c r="C67" s="122"/>
      <c r="D67" s="186" t="s">
        <v>275</v>
      </c>
      <c r="E67" s="187"/>
      <c r="F67" s="187"/>
      <c r="G67" s="187"/>
      <c r="H67" s="187"/>
      <c r="I67" s="188"/>
      <c r="J67" s="189">
        <f>J315</f>
        <v>0</v>
      </c>
      <c r="K67" s="122"/>
      <c r="L67" s="190"/>
    </row>
    <row r="68" s="9" customFormat="1" ht="19.92" customHeight="1">
      <c r="B68" s="185"/>
      <c r="C68" s="122"/>
      <c r="D68" s="186" t="s">
        <v>276</v>
      </c>
      <c r="E68" s="187"/>
      <c r="F68" s="187"/>
      <c r="G68" s="187"/>
      <c r="H68" s="187"/>
      <c r="I68" s="188"/>
      <c r="J68" s="189">
        <f>J409</f>
        <v>0</v>
      </c>
      <c r="K68" s="122"/>
      <c r="L68" s="190"/>
    </row>
    <row r="69" s="9" customFormat="1" ht="19.92" customHeight="1">
      <c r="B69" s="185"/>
      <c r="C69" s="122"/>
      <c r="D69" s="186" t="s">
        <v>422</v>
      </c>
      <c r="E69" s="187"/>
      <c r="F69" s="187"/>
      <c r="G69" s="187"/>
      <c r="H69" s="187"/>
      <c r="I69" s="188"/>
      <c r="J69" s="189">
        <f>J440</f>
        <v>0</v>
      </c>
      <c r="K69" s="122"/>
      <c r="L69" s="190"/>
    </row>
    <row r="70" s="8" customFormat="1" ht="24.96" customHeight="1">
      <c r="B70" s="178"/>
      <c r="C70" s="179"/>
      <c r="D70" s="180" t="s">
        <v>423</v>
      </c>
      <c r="E70" s="181"/>
      <c r="F70" s="181"/>
      <c r="G70" s="181"/>
      <c r="H70" s="181"/>
      <c r="I70" s="182"/>
      <c r="J70" s="183">
        <f>J445</f>
        <v>0</v>
      </c>
      <c r="K70" s="179"/>
      <c r="L70" s="184"/>
    </row>
    <row r="71" s="9" customFormat="1" ht="19.92" customHeight="1">
      <c r="B71" s="185"/>
      <c r="C71" s="122"/>
      <c r="D71" s="186" t="s">
        <v>1140</v>
      </c>
      <c r="E71" s="187"/>
      <c r="F71" s="187"/>
      <c r="G71" s="187"/>
      <c r="H71" s="187"/>
      <c r="I71" s="188"/>
      <c r="J71" s="189">
        <f>J446</f>
        <v>0</v>
      </c>
      <c r="K71" s="122"/>
      <c r="L71" s="190"/>
    </row>
    <row r="72" s="8" customFormat="1" ht="24.96" customHeight="1">
      <c r="B72" s="178"/>
      <c r="C72" s="179"/>
      <c r="D72" s="180" t="s">
        <v>174</v>
      </c>
      <c r="E72" s="181"/>
      <c r="F72" s="181"/>
      <c r="G72" s="181"/>
      <c r="H72" s="181"/>
      <c r="I72" s="182"/>
      <c r="J72" s="183">
        <f>J473</f>
        <v>0</v>
      </c>
      <c r="K72" s="179"/>
      <c r="L72" s="184"/>
    </row>
    <row r="73" s="1" customFormat="1" ht="21.84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8"/>
      <c r="J74" s="59"/>
      <c r="K74" s="59"/>
      <c r="L74" s="44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71"/>
      <c r="J78" s="61"/>
      <c r="K78" s="61"/>
      <c r="L78" s="44"/>
    </row>
    <row r="79" s="1" customFormat="1" ht="24.96" customHeight="1">
      <c r="B79" s="39"/>
      <c r="C79" s="24" t="s">
        <v>179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2" customHeight="1">
      <c r="B81" s="39"/>
      <c r="C81" s="33" t="s">
        <v>16</v>
      </c>
      <c r="D81" s="40"/>
      <c r="E81" s="40"/>
      <c r="F81" s="40"/>
      <c r="G81" s="40"/>
      <c r="H81" s="40"/>
      <c r="I81" s="144"/>
      <c r="J81" s="40"/>
      <c r="K81" s="40"/>
      <c r="L81" s="44"/>
    </row>
    <row r="82" s="1" customFormat="1" ht="16.5" customHeight="1">
      <c r="B82" s="39"/>
      <c r="C82" s="40"/>
      <c r="D82" s="40"/>
      <c r="E82" s="172" t="str">
        <f>E7</f>
        <v>Malešická, 1. a 2. etapa, 2. etapa Za Vackovem - Habrová</v>
      </c>
      <c r="F82" s="33"/>
      <c r="G82" s="33"/>
      <c r="H82" s="33"/>
      <c r="I82" s="144"/>
      <c r="J82" s="40"/>
      <c r="K82" s="40"/>
      <c r="L82" s="44"/>
    </row>
    <row r="83" s="1" customFormat="1" ht="12" customHeight="1">
      <c r="B83" s="39"/>
      <c r="C83" s="33" t="s">
        <v>168</v>
      </c>
      <c r="D83" s="40"/>
      <c r="E83" s="40"/>
      <c r="F83" s="40"/>
      <c r="G83" s="40"/>
      <c r="H83" s="40"/>
      <c r="I83" s="144"/>
      <c r="J83" s="40"/>
      <c r="K83" s="40"/>
      <c r="L83" s="44"/>
    </row>
    <row r="84" s="1" customFormat="1" ht="16.5" customHeight="1">
      <c r="B84" s="39"/>
      <c r="C84" s="40"/>
      <c r="D84" s="40"/>
      <c r="E84" s="65" t="str">
        <f>E9</f>
        <v>SO 201 - Rekonstrukce mostu přes trať</v>
      </c>
      <c r="F84" s="40"/>
      <c r="G84" s="40"/>
      <c r="H84" s="40"/>
      <c r="I84" s="144"/>
      <c r="J84" s="40"/>
      <c r="K84" s="40"/>
      <c r="L84" s="44"/>
    </row>
    <row r="85" s="1" customFormat="1" ht="6.96" customHeight="1">
      <c r="B85" s="39"/>
      <c r="C85" s="40"/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2" customHeight="1">
      <c r="B86" s="39"/>
      <c r="C86" s="33" t="s">
        <v>21</v>
      </c>
      <c r="D86" s="40"/>
      <c r="E86" s="40"/>
      <c r="F86" s="28" t="str">
        <f>F12</f>
        <v>Praha 3</v>
      </c>
      <c r="G86" s="40"/>
      <c r="H86" s="40"/>
      <c r="I86" s="146" t="s">
        <v>23</v>
      </c>
      <c r="J86" s="68" t="str">
        <f>IF(J12="","",J12)</f>
        <v>25. 10. 2018</v>
      </c>
      <c r="K86" s="40"/>
      <c r="L86" s="44"/>
    </row>
    <row r="87" s="1" customFormat="1" ht="6.96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3.65" customHeight="1">
      <c r="B88" s="39"/>
      <c r="C88" s="33" t="s">
        <v>25</v>
      </c>
      <c r="D88" s="40"/>
      <c r="E88" s="40"/>
      <c r="F88" s="28" t="str">
        <f>E15</f>
        <v>Technická správa komunikací hl. m. Prahy</v>
      </c>
      <c r="G88" s="40"/>
      <c r="H88" s="40"/>
      <c r="I88" s="146" t="s">
        <v>33</v>
      </c>
      <c r="J88" s="37" t="str">
        <f>E21</f>
        <v>NOVÁK &amp; PARTNER, s.r.o.</v>
      </c>
      <c r="K88" s="40"/>
      <c r="L88" s="44"/>
    </row>
    <row r="89" s="1" customFormat="1" ht="13.65" customHeight="1">
      <c r="B89" s="39"/>
      <c r="C89" s="33" t="s">
        <v>31</v>
      </c>
      <c r="D89" s="40"/>
      <c r="E89" s="40"/>
      <c r="F89" s="28" t="str">
        <f>IF(E18="","",E18)</f>
        <v>Vyplň údaj</v>
      </c>
      <c r="G89" s="40"/>
      <c r="H89" s="40"/>
      <c r="I89" s="146" t="s">
        <v>38</v>
      </c>
      <c r="J89" s="37" t="str">
        <f>E24</f>
        <v xml:space="preserve"> </v>
      </c>
      <c r="K89" s="40"/>
      <c r="L89" s="44"/>
    </row>
    <row r="90" s="1" customFormat="1" ht="10.32" customHeight="1"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44"/>
    </row>
    <row r="91" s="10" customFormat="1" ht="29.28" customHeight="1">
      <c r="B91" s="191"/>
      <c r="C91" s="192" t="s">
        <v>180</v>
      </c>
      <c r="D91" s="193" t="s">
        <v>61</v>
      </c>
      <c r="E91" s="193" t="s">
        <v>57</v>
      </c>
      <c r="F91" s="193" t="s">
        <v>58</v>
      </c>
      <c r="G91" s="193" t="s">
        <v>181</v>
      </c>
      <c r="H91" s="193" t="s">
        <v>182</v>
      </c>
      <c r="I91" s="194" t="s">
        <v>183</v>
      </c>
      <c r="J91" s="193" t="s">
        <v>172</v>
      </c>
      <c r="K91" s="195" t="s">
        <v>184</v>
      </c>
      <c r="L91" s="196"/>
      <c r="M91" s="88" t="s">
        <v>19</v>
      </c>
      <c r="N91" s="89" t="s">
        <v>46</v>
      </c>
      <c r="O91" s="89" t="s">
        <v>185</v>
      </c>
      <c r="P91" s="89" t="s">
        <v>186</v>
      </c>
      <c r="Q91" s="89" t="s">
        <v>187</v>
      </c>
      <c r="R91" s="89" t="s">
        <v>188</v>
      </c>
      <c r="S91" s="89" t="s">
        <v>189</v>
      </c>
      <c r="T91" s="90" t="s">
        <v>190</v>
      </c>
    </row>
    <row r="92" s="1" customFormat="1" ht="22.8" customHeight="1">
      <c r="B92" s="39"/>
      <c r="C92" s="95" t="s">
        <v>191</v>
      </c>
      <c r="D92" s="40"/>
      <c r="E92" s="40"/>
      <c r="F92" s="40"/>
      <c r="G92" s="40"/>
      <c r="H92" s="40"/>
      <c r="I92" s="144"/>
      <c r="J92" s="197">
        <f>BK92</f>
        <v>0</v>
      </c>
      <c r="K92" s="40"/>
      <c r="L92" s="44"/>
      <c r="M92" s="91"/>
      <c r="N92" s="92"/>
      <c r="O92" s="92"/>
      <c r="P92" s="198">
        <f>P93+P445+P473</f>
        <v>0</v>
      </c>
      <c r="Q92" s="92"/>
      <c r="R92" s="198">
        <f>R93+R445+R473</f>
        <v>363.67395822000003</v>
      </c>
      <c r="S92" s="92"/>
      <c r="T92" s="199">
        <f>T93+T445+T473</f>
        <v>305.58601999999996</v>
      </c>
      <c r="AT92" s="18" t="s">
        <v>75</v>
      </c>
      <c r="AU92" s="18" t="s">
        <v>173</v>
      </c>
      <c r="BK92" s="200">
        <f>BK93+BK445+BK473</f>
        <v>0</v>
      </c>
    </row>
    <row r="93" s="11" customFormat="1" ht="25.92" customHeight="1">
      <c r="B93" s="201"/>
      <c r="C93" s="202"/>
      <c r="D93" s="203" t="s">
        <v>75</v>
      </c>
      <c r="E93" s="204" t="s">
        <v>277</v>
      </c>
      <c r="F93" s="204" t="s">
        <v>278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P94+P144+P159+P220+P277+P303+P315+P409+P440</f>
        <v>0</v>
      </c>
      <c r="Q93" s="209"/>
      <c r="R93" s="210">
        <f>R94+R144+R159+R220+R277+R303+R315+R409+R440</f>
        <v>361.86634298000001</v>
      </c>
      <c r="S93" s="209"/>
      <c r="T93" s="211">
        <f>T94+T144+T159+T220+T277+T303+T315+T409+T440</f>
        <v>305.11881999999997</v>
      </c>
      <c r="AR93" s="212" t="s">
        <v>84</v>
      </c>
      <c r="AT93" s="213" t="s">
        <v>75</v>
      </c>
      <c r="AU93" s="213" t="s">
        <v>76</v>
      </c>
      <c r="AY93" s="212" t="s">
        <v>195</v>
      </c>
      <c r="BK93" s="214">
        <f>BK94+BK144+BK159+BK220+BK277+BK303+BK315+BK409+BK440</f>
        <v>0</v>
      </c>
    </row>
    <row r="94" s="11" customFormat="1" ht="22.8" customHeight="1">
      <c r="B94" s="201"/>
      <c r="C94" s="202"/>
      <c r="D94" s="203" t="s">
        <v>75</v>
      </c>
      <c r="E94" s="215" t="s">
        <v>84</v>
      </c>
      <c r="F94" s="215" t="s">
        <v>279</v>
      </c>
      <c r="G94" s="202"/>
      <c r="H94" s="202"/>
      <c r="I94" s="205"/>
      <c r="J94" s="216">
        <f>BK94</f>
        <v>0</v>
      </c>
      <c r="K94" s="202"/>
      <c r="L94" s="207"/>
      <c r="M94" s="208"/>
      <c r="N94" s="209"/>
      <c r="O94" s="209"/>
      <c r="P94" s="210">
        <f>SUM(P95:P143)</f>
        <v>0</v>
      </c>
      <c r="Q94" s="209"/>
      <c r="R94" s="210">
        <f>SUM(R95:R143)</f>
        <v>0.014215200000000001</v>
      </c>
      <c r="S94" s="209"/>
      <c r="T94" s="211">
        <f>SUM(T95:T143)</f>
        <v>154.20594</v>
      </c>
      <c r="AR94" s="212" t="s">
        <v>84</v>
      </c>
      <c r="AT94" s="213" t="s">
        <v>75</v>
      </c>
      <c r="AU94" s="213" t="s">
        <v>84</v>
      </c>
      <c r="AY94" s="212" t="s">
        <v>195</v>
      </c>
      <c r="BK94" s="214">
        <f>SUM(BK95:BK143)</f>
        <v>0</v>
      </c>
    </row>
    <row r="95" s="1" customFormat="1" ht="16.5" customHeight="1">
      <c r="B95" s="39"/>
      <c r="C95" s="217" t="s">
        <v>84</v>
      </c>
      <c r="D95" s="217" t="s">
        <v>198</v>
      </c>
      <c r="E95" s="218" t="s">
        <v>1141</v>
      </c>
      <c r="F95" s="219" t="s">
        <v>1142</v>
      </c>
      <c r="G95" s="220" t="s">
        <v>282</v>
      </c>
      <c r="H95" s="221">
        <v>59.460000000000001</v>
      </c>
      <c r="I95" s="222"/>
      <c r="J95" s="223">
        <f>ROUND(I95*H95,2)</f>
        <v>0</v>
      </c>
      <c r="K95" s="219" t="s">
        <v>208</v>
      </c>
      <c r="L95" s="44"/>
      <c r="M95" s="224" t="s">
        <v>19</v>
      </c>
      <c r="N95" s="225" t="s">
        <v>47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0.505</v>
      </c>
      <c r="T95" s="227">
        <f>S95*H95</f>
        <v>30.0273</v>
      </c>
      <c r="AR95" s="18" t="s">
        <v>213</v>
      </c>
      <c r="AT95" s="18" t="s">
        <v>198</v>
      </c>
      <c r="AU95" s="18" t="s">
        <v>86</v>
      </c>
      <c r="AY95" s="18" t="s">
        <v>195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84</v>
      </c>
      <c r="BK95" s="228">
        <f>ROUND(I95*H95,2)</f>
        <v>0</v>
      </c>
      <c r="BL95" s="18" t="s">
        <v>213</v>
      </c>
      <c r="BM95" s="18" t="s">
        <v>1143</v>
      </c>
    </row>
    <row r="96" s="1" customFormat="1">
      <c r="B96" s="39"/>
      <c r="C96" s="40"/>
      <c r="D96" s="229" t="s">
        <v>204</v>
      </c>
      <c r="E96" s="40"/>
      <c r="F96" s="230" t="s">
        <v>1144</v>
      </c>
      <c r="G96" s="40"/>
      <c r="H96" s="40"/>
      <c r="I96" s="144"/>
      <c r="J96" s="40"/>
      <c r="K96" s="40"/>
      <c r="L96" s="44"/>
      <c r="M96" s="231"/>
      <c r="N96" s="80"/>
      <c r="O96" s="80"/>
      <c r="P96" s="80"/>
      <c r="Q96" s="80"/>
      <c r="R96" s="80"/>
      <c r="S96" s="80"/>
      <c r="T96" s="81"/>
      <c r="AT96" s="18" t="s">
        <v>204</v>
      </c>
      <c r="AU96" s="18" t="s">
        <v>86</v>
      </c>
    </row>
    <row r="97" s="12" customFormat="1">
      <c r="B97" s="235"/>
      <c r="C97" s="236"/>
      <c r="D97" s="229" t="s">
        <v>285</v>
      </c>
      <c r="E97" s="237" t="s">
        <v>19</v>
      </c>
      <c r="F97" s="238" t="s">
        <v>1145</v>
      </c>
      <c r="G97" s="236"/>
      <c r="H97" s="239">
        <v>27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285</v>
      </c>
      <c r="AU97" s="245" t="s">
        <v>86</v>
      </c>
      <c r="AV97" s="12" t="s">
        <v>86</v>
      </c>
      <c r="AW97" s="12" t="s">
        <v>37</v>
      </c>
      <c r="AX97" s="12" t="s">
        <v>76</v>
      </c>
      <c r="AY97" s="245" t="s">
        <v>195</v>
      </c>
    </row>
    <row r="98" s="12" customFormat="1">
      <c r="B98" s="235"/>
      <c r="C98" s="236"/>
      <c r="D98" s="229" t="s">
        <v>285</v>
      </c>
      <c r="E98" s="237" t="s">
        <v>19</v>
      </c>
      <c r="F98" s="238" t="s">
        <v>1146</v>
      </c>
      <c r="G98" s="236"/>
      <c r="H98" s="239">
        <v>32.460000000000001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285</v>
      </c>
      <c r="AU98" s="245" t="s">
        <v>86</v>
      </c>
      <c r="AV98" s="12" t="s">
        <v>86</v>
      </c>
      <c r="AW98" s="12" t="s">
        <v>37</v>
      </c>
      <c r="AX98" s="12" t="s">
        <v>76</v>
      </c>
      <c r="AY98" s="245" t="s">
        <v>195</v>
      </c>
    </row>
    <row r="99" s="13" customFormat="1">
      <c r="B99" s="246"/>
      <c r="C99" s="247"/>
      <c r="D99" s="229" t="s">
        <v>285</v>
      </c>
      <c r="E99" s="248" t="s">
        <v>19</v>
      </c>
      <c r="F99" s="249" t="s">
        <v>294</v>
      </c>
      <c r="G99" s="247"/>
      <c r="H99" s="250">
        <v>59.460000000000001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AT99" s="256" t="s">
        <v>285</v>
      </c>
      <c r="AU99" s="256" t="s">
        <v>86</v>
      </c>
      <c r="AV99" s="13" t="s">
        <v>213</v>
      </c>
      <c r="AW99" s="13" t="s">
        <v>37</v>
      </c>
      <c r="AX99" s="13" t="s">
        <v>84</v>
      </c>
      <c r="AY99" s="256" t="s">
        <v>195</v>
      </c>
    </row>
    <row r="100" s="1" customFormat="1" ht="16.5" customHeight="1">
      <c r="B100" s="39"/>
      <c r="C100" s="217" t="s">
        <v>86</v>
      </c>
      <c r="D100" s="217" t="s">
        <v>198</v>
      </c>
      <c r="E100" s="218" t="s">
        <v>1147</v>
      </c>
      <c r="F100" s="219" t="s">
        <v>1148</v>
      </c>
      <c r="G100" s="220" t="s">
        <v>282</v>
      </c>
      <c r="H100" s="221">
        <v>71.540000000000006</v>
      </c>
      <c r="I100" s="222"/>
      <c r="J100" s="223">
        <f>ROUND(I100*H100,2)</f>
        <v>0</v>
      </c>
      <c r="K100" s="219" t="s">
        <v>208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0.5</v>
      </c>
      <c r="T100" s="227">
        <f>S100*H100</f>
        <v>35.770000000000003</v>
      </c>
      <c r="AR100" s="18" t="s">
        <v>213</v>
      </c>
      <c r="AT100" s="18" t="s">
        <v>198</v>
      </c>
      <c r="AU100" s="18" t="s">
        <v>86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213</v>
      </c>
      <c r="BM100" s="18" t="s">
        <v>1149</v>
      </c>
    </row>
    <row r="101" s="1" customFormat="1">
      <c r="B101" s="39"/>
      <c r="C101" s="40"/>
      <c r="D101" s="229" t="s">
        <v>204</v>
      </c>
      <c r="E101" s="40"/>
      <c r="F101" s="230" t="s">
        <v>1150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86</v>
      </c>
    </row>
    <row r="102" s="12" customFormat="1">
      <c r="B102" s="235"/>
      <c r="C102" s="236"/>
      <c r="D102" s="229" t="s">
        <v>285</v>
      </c>
      <c r="E102" s="237" t="s">
        <v>19</v>
      </c>
      <c r="F102" s="238" t="s">
        <v>1151</v>
      </c>
      <c r="G102" s="236"/>
      <c r="H102" s="239">
        <v>71.540000000000006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285</v>
      </c>
      <c r="AU102" s="245" t="s">
        <v>86</v>
      </c>
      <c r="AV102" s="12" t="s">
        <v>86</v>
      </c>
      <c r="AW102" s="12" t="s">
        <v>37</v>
      </c>
      <c r="AX102" s="12" t="s">
        <v>84</v>
      </c>
      <c r="AY102" s="245" t="s">
        <v>195</v>
      </c>
    </row>
    <row r="103" s="1" customFormat="1" ht="16.5" customHeight="1">
      <c r="B103" s="39"/>
      <c r="C103" s="217" t="s">
        <v>121</v>
      </c>
      <c r="D103" s="217" t="s">
        <v>198</v>
      </c>
      <c r="E103" s="218" t="s">
        <v>1152</v>
      </c>
      <c r="F103" s="219" t="s">
        <v>1153</v>
      </c>
      <c r="G103" s="220" t="s">
        <v>282</v>
      </c>
      <c r="H103" s="221">
        <v>98</v>
      </c>
      <c r="I103" s="222"/>
      <c r="J103" s="223">
        <f>ROUND(I103*H103,2)</f>
        <v>0</v>
      </c>
      <c r="K103" s="219" t="s">
        <v>208</v>
      </c>
      <c r="L103" s="44"/>
      <c r="M103" s="224" t="s">
        <v>19</v>
      </c>
      <c r="N103" s="225" t="s">
        <v>47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0.32500000000000001</v>
      </c>
      <c r="T103" s="227">
        <f>S103*H103</f>
        <v>31.850000000000001</v>
      </c>
      <c r="AR103" s="18" t="s">
        <v>213</v>
      </c>
      <c r="AT103" s="18" t="s">
        <v>198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213</v>
      </c>
      <c r="BM103" s="18" t="s">
        <v>1154</v>
      </c>
    </row>
    <row r="104" s="1" customFormat="1">
      <c r="B104" s="39"/>
      <c r="C104" s="40"/>
      <c r="D104" s="229" t="s">
        <v>204</v>
      </c>
      <c r="E104" s="40"/>
      <c r="F104" s="230" t="s">
        <v>1155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2" customFormat="1">
      <c r="B105" s="235"/>
      <c r="C105" s="236"/>
      <c r="D105" s="229" t="s">
        <v>285</v>
      </c>
      <c r="E105" s="237" t="s">
        <v>19</v>
      </c>
      <c r="F105" s="238" t="s">
        <v>1156</v>
      </c>
      <c r="G105" s="236"/>
      <c r="H105" s="239">
        <v>98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285</v>
      </c>
      <c r="AU105" s="245" t="s">
        <v>86</v>
      </c>
      <c r="AV105" s="12" t="s">
        <v>86</v>
      </c>
      <c r="AW105" s="12" t="s">
        <v>37</v>
      </c>
      <c r="AX105" s="12" t="s">
        <v>84</v>
      </c>
      <c r="AY105" s="245" t="s">
        <v>195</v>
      </c>
    </row>
    <row r="106" s="1" customFormat="1" ht="16.5" customHeight="1">
      <c r="B106" s="39"/>
      <c r="C106" s="217" t="s">
        <v>213</v>
      </c>
      <c r="D106" s="217" t="s">
        <v>198</v>
      </c>
      <c r="E106" s="218" t="s">
        <v>1157</v>
      </c>
      <c r="F106" s="219" t="s">
        <v>1158</v>
      </c>
      <c r="G106" s="220" t="s">
        <v>282</v>
      </c>
      <c r="H106" s="221">
        <v>355.38</v>
      </c>
      <c r="I106" s="222"/>
      <c r="J106" s="223">
        <f>ROUND(I106*H106,2)</f>
        <v>0</v>
      </c>
      <c r="K106" s="219" t="s">
        <v>208</v>
      </c>
      <c r="L106" s="44"/>
      <c r="M106" s="224" t="s">
        <v>19</v>
      </c>
      <c r="N106" s="225" t="s">
        <v>47</v>
      </c>
      <c r="O106" s="80"/>
      <c r="P106" s="226">
        <f>O106*H106</f>
        <v>0</v>
      </c>
      <c r="Q106" s="226">
        <v>4.0000000000000003E-05</v>
      </c>
      <c r="R106" s="226">
        <f>Q106*H106</f>
        <v>0.014215200000000001</v>
      </c>
      <c r="S106" s="226">
        <v>0.128</v>
      </c>
      <c r="T106" s="227">
        <f>S106*H106</f>
        <v>45.488640000000004</v>
      </c>
      <c r="AR106" s="18" t="s">
        <v>213</v>
      </c>
      <c r="AT106" s="18" t="s">
        <v>198</v>
      </c>
      <c r="AU106" s="18" t="s">
        <v>86</v>
      </c>
      <c r="AY106" s="18" t="s">
        <v>195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84</v>
      </c>
      <c r="BK106" s="228">
        <f>ROUND(I106*H106,2)</f>
        <v>0</v>
      </c>
      <c r="BL106" s="18" t="s">
        <v>213</v>
      </c>
      <c r="BM106" s="18" t="s">
        <v>1159</v>
      </c>
    </row>
    <row r="107" s="1" customFormat="1">
      <c r="B107" s="39"/>
      <c r="C107" s="40"/>
      <c r="D107" s="229" t="s">
        <v>204</v>
      </c>
      <c r="E107" s="40"/>
      <c r="F107" s="230" t="s">
        <v>1160</v>
      </c>
      <c r="G107" s="40"/>
      <c r="H107" s="40"/>
      <c r="I107" s="144"/>
      <c r="J107" s="40"/>
      <c r="K107" s="40"/>
      <c r="L107" s="44"/>
      <c r="M107" s="231"/>
      <c r="N107" s="80"/>
      <c r="O107" s="80"/>
      <c r="P107" s="80"/>
      <c r="Q107" s="80"/>
      <c r="R107" s="80"/>
      <c r="S107" s="80"/>
      <c r="T107" s="81"/>
      <c r="AT107" s="18" t="s">
        <v>204</v>
      </c>
      <c r="AU107" s="18" t="s">
        <v>86</v>
      </c>
    </row>
    <row r="108" s="12" customFormat="1">
      <c r="B108" s="235"/>
      <c r="C108" s="236"/>
      <c r="D108" s="229" t="s">
        <v>285</v>
      </c>
      <c r="E108" s="237" t="s">
        <v>19</v>
      </c>
      <c r="F108" s="238" t="s">
        <v>1161</v>
      </c>
      <c r="G108" s="236"/>
      <c r="H108" s="239">
        <v>201.47999999999999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285</v>
      </c>
      <c r="AU108" s="245" t="s">
        <v>86</v>
      </c>
      <c r="AV108" s="12" t="s">
        <v>86</v>
      </c>
      <c r="AW108" s="12" t="s">
        <v>37</v>
      </c>
      <c r="AX108" s="12" t="s">
        <v>76</v>
      </c>
      <c r="AY108" s="245" t="s">
        <v>195</v>
      </c>
    </row>
    <row r="109" s="12" customFormat="1">
      <c r="B109" s="235"/>
      <c r="C109" s="236"/>
      <c r="D109" s="229" t="s">
        <v>285</v>
      </c>
      <c r="E109" s="237" t="s">
        <v>19</v>
      </c>
      <c r="F109" s="238" t="s">
        <v>1162</v>
      </c>
      <c r="G109" s="236"/>
      <c r="H109" s="239">
        <v>153.90000000000001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285</v>
      </c>
      <c r="AU109" s="245" t="s">
        <v>86</v>
      </c>
      <c r="AV109" s="12" t="s">
        <v>86</v>
      </c>
      <c r="AW109" s="12" t="s">
        <v>37</v>
      </c>
      <c r="AX109" s="12" t="s">
        <v>76</v>
      </c>
      <c r="AY109" s="245" t="s">
        <v>195</v>
      </c>
    </row>
    <row r="110" s="13" customFormat="1">
      <c r="B110" s="246"/>
      <c r="C110" s="247"/>
      <c r="D110" s="229" t="s">
        <v>285</v>
      </c>
      <c r="E110" s="248" t="s">
        <v>19</v>
      </c>
      <c r="F110" s="249" t="s">
        <v>294</v>
      </c>
      <c r="G110" s="247"/>
      <c r="H110" s="250">
        <v>355.38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AT110" s="256" t="s">
        <v>285</v>
      </c>
      <c r="AU110" s="256" t="s">
        <v>86</v>
      </c>
      <c r="AV110" s="13" t="s">
        <v>213</v>
      </c>
      <c r="AW110" s="13" t="s">
        <v>37</v>
      </c>
      <c r="AX110" s="13" t="s">
        <v>84</v>
      </c>
      <c r="AY110" s="256" t="s">
        <v>195</v>
      </c>
    </row>
    <row r="111" s="1" customFormat="1" ht="16.5" customHeight="1">
      <c r="B111" s="39"/>
      <c r="C111" s="217" t="s">
        <v>194</v>
      </c>
      <c r="D111" s="217" t="s">
        <v>198</v>
      </c>
      <c r="E111" s="218" t="s">
        <v>310</v>
      </c>
      <c r="F111" s="219" t="s">
        <v>311</v>
      </c>
      <c r="G111" s="220" t="s">
        <v>312</v>
      </c>
      <c r="H111" s="221">
        <v>54</v>
      </c>
      <c r="I111" s="222"/>
      <c r="J111" s="223">
        <f>ROUND(I111*H111,2)</f>
        <v>0</v>
      </c>
      <c r="K111" s="219" t="s">
        <v>208</v>
      </c>
      <c r="L111" s="44"/>
      <c r="M111" s="224" t="s">
        <v>19</v>
      </c>
      <c r="N111" s="225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0.20499999999999999</v>
      </c>
      <c r="T111" s="227">
        <f>S111*H111</f>
        <v>11.069999999999999</v>
      </c>
      <c r="AR111" s="18" t="s">
        <v>213</v>
      </c>
      <c r="AT111" s="18" t="s">
        <v>198</v>
      </c>
      <c r="AU111" s="18" t="s">
        <v>86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213</v>
      </c>
      <c r="BM111" s="18" t="s">
        <v>1163</v>
      </c>
    </row>
    <row r="112" s="1" customFormat="1">
      <c r="B112" s="39"/>
      <c r="C112" s="40"/>
      <c r="D112" s="229" t="s">
        <v>204</v>
      </c>
      <c r="E112" s="40"/>
      <c r="F112" s="230" t="s">
        <v>314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86</v>
      </c>
    </row>
    <row r="113" s="12" customFormat="1">
      <c r="B113" s="235"/>
      <c r="C113" s="236"/>
      <c r="D113" s="229" t="s">
        <v>285</v>
      </c>
      <c r="E113" s="237" t="s">
        <v>19</v>
      </c>
      <c r="F113" s="238" t="s">
        <v>1164</v>
      </c>
      <c r="G113" s="236"/>
      <c r="H113" s="239">
        <v>54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285</v>
      </c>
      <c r="AU113" s="245" t="s">
        <v>86</v>
      </c>
      <c r="AV113" s="12" t="s">
        <v>86</v>
      </c>
      <c r="AW113" s="12" t="s">
        <v>37</v>
      </c>
      <c r="AX113" s="12" t="s">
        <v>84</v>
      </c>
      <c r="AY113" s="245" t="s">
        <v>195</v>
      </c>
    </row>
    <row r="114" s="1" customFormat="1" ht="16.5" customHeight="1">
      <c r="B114" s="39"/>
      <c r="C114" s="217" t="s">
        <v>220</v>
      </c>
      <c r="D114" s="217" t="s">
        <v>198</v>
      </c>
      <c r="E114" s="218" t="s">
        <v>1165</v>
      </c>
      <c r="F114" s="219" t="s">
        <v>1166</v>
      </c>
      <c r="G114" s="220" t="s">
        <v>1167</v>
      </c>
      <c r="H114" s="221">
        <v>100</v>
      </c>
      <c r="I114" s="222"/>
      <c r="J114" s="223">
        <f>ROUND(I114*H114,2)</f>
        <v>0</v>
      </c>
      <c r="K114" s="219" t="s">
        <v>208</v>
      </c>
      <c r="L114" s="44"/>
      <c r="M114" s="224" t="s">
        <v>19</v>
      </c>
      <c r="N114" s="225" t="s">
        <v>47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213</v>
      </c>
      <c r="AT114" s="18" t="s">
        <v>198</v>
      </c>
      <c r="AU114" s="18" t="s">
        <v>86</v>
      </c>
      <c r="AY114" s="18" t="s">
        <v>195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84</v>
      </c>
      <c r="BK114" s="228">
        <f>ROUND(I114*H114,2)</f>
        <v>0</v>
      </c>
      <c r="BL114" s="18" t="s">
        <v>213</v>
      </c>
      <c r="BM114" s="18" t="s">
        <v>1168</v>
      </c>
    </row>
    <row r="115" s="1" customFormat="1">
      <c r="B115" s="39"/>
      <c r="C115" s="40"/>
      <c r="D115" s="229" t="s">
        <v>204</v>
      </c>
      <c r="E115" s="40"/>
      <c r="F115" s="230" t="s">
        <v>1169</v>
      </c>
      <c r="G115" s="40"/>
      <c r="H115" s="40"/>
      <c r="I115" s="144"/>
      <c r="J115" s="40"/>
      <c r="K115" s="40"/>
      <c r="L115" s="44"/>
      <c r="M115" s="231"/>
      <c r="N115" s="80"/>
      <c r="O115" s="80"/>
      <c r="P115" s="80"/>
      <c r="Q115" s="80"/>
      <c r="R115" s="80"/>
      <c r="S115" s="80"/>
      <c r="T115" s="81"/>
      <c r="AT115" s="18" t="s">
        <v>204</v>
      </c>
      <c r="AU115" s="18" t="s">
        <v>86</v>
      </c>
    </row>
    <row r="116" s="12" customFormat="1">
      <c r="B116" s="235"/>
      <c r="C116" s="236"/>
      <c r="D116" s="229" t="s">
        <v>285</v>
      </c>
      <c r="E116" s="237" t="s">
        <v>19</v>
      </c>
      <c r="F116" s="238" t="s">
        <v>1170</v>
      </c>
      <c r="G116" s="236"/>
      <c r="H116" s="239">
        <v>100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285</v>
      </c>
      <c r="AU116" s="245" t="s">
        <v>86</v>
      </c>
      <c r="AV116" s="12" t="s">
        <v>86</v>
      </c>
      <c r="AW116" s="12" t="s">
        <v>37</v>
      </c>
      <c r="AX116" s="12" t="s">
        <v>84</v>
      </c>
      <c r="AY116" s="245" t="s">
        <v>195</v>
      </c>
    </row>
    <row r="117" s="1" customFormat="1" ht="16.5" customHeight="1">
      <c r="B117" s="39"/>
      <c r="C117" s="217" t="s">
        <v>225</v>
      </c>
      <c r="D117" s="217" t="s">
        <v>198</v>
      </c>
      <c r="E117" s="218" t="s">
        <v>1171</v>
      </c>
      <c r="F117" s="219" t="s">
        <v>1172</v>
      </c>
      <c r="G117" s="220" t="s">
        <v>1173</v>
      </c>
      <c r="H117" s="221">
        <v>10</v>
      </c>
      <c r="I117" s="222"/>
      <c r="J117" s="223">
        <f>ROUND(I117*H117,2)</f>
        <v>0</v>
      </c>
      <c r="K117" s="219" t="s">
        <v>208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213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213</v>
      </c>
      <c r="BM117" s="18" t="s">
        <v>1174</v>
      </c>
    </row>
    <row r="118" s="1" customFormat="1">
      <c r="B118" s="39"/>
      <c r="C118" s="40"/>
      <c r="D118" s="229" t="s">
        <v>204</v>
      </c>
      <c r="E118" s="40"/>
      <c r="F118" s="230" t="s">
        <v>1175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2" customFormat="1">
      <c r="B119" s="235"/>
      <c r="C119" s="236"/>
      <c r="D119" s="229" t="s">
        <v>285</v>
      </c>
      <c r="E119" s="237" t="s">
        <v>19</v>
      </c>
      <c r="F119" s="238" t="s">
        <v>1176</v>
      </c>
      <c r="G119" s="236"/>
      <c r="H119" s="239">
        <v>10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285</v>
      </c>
      <c r="AU119" s="245" t="s">
        <v>86</v>
      </c>
      <c r="AV119" s="12" t="s">
        <v>86</v>
      </c>
      <c r="AW119" s="12" t="s">
        <v>37</v>
      </c>
      <c r="AX119" s="12" t="s">
        <v>84</v>
      </c>
      <c r="AY119" s="245" t="s">
        <v>195</v>
      </c>
    </row>
    <row r="120" s="1" customFormat="1" ht="16.5" customHeight="1">
      <c r="B120" s="39"/>
      <c r="C120" s="217" t="s">
        <v>229</v>
      </c>
      <c r="D120" s="217" t="s">
        <v>198</v>
      </c>
      <c r="E120" s="218" t="s">
        <v>1177</v>
      </c>
      <c r="F120" s="219" t="s">
        <v>1178</v>
      </c>
      <c r="G120" s="220" t="s">
        <v>289</v>
      </c>
      <c r="H120" s="221">
        <v>169.72200000000001</v>
      </c>
      <c r="I120" s="222"/>
      <c r="J120" s="223">
        <f>ROUND(I120*H120,2)</f>
        <v>0</v>
      </c>
      <c r="K120" s="219" t="s">
        <v>208</v>
      </c>
      <c r="L120" s="44"/>
      <c r="M120" s="224" t="s">
        <v>19</v>
      </c>
      <c r="N120" s="225" t="s">
        <v>47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213</v>
      </c>
      <c r="AT120" s="18" t="s">
        <v>198</v>
      </c>
      <c r="AU120" s="18" t="s">
        <v>86</v>
      </c>
      <c r="AY120" s="18" t="s">
        <v>195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84</v>
      </c>
      <c r="BK120" s="228">
        <f>ROUND(I120*H120,2)</f>
        <v>0</v>
      </c>
      <c r="BL120" s="18" t="s">
        <v>213</v>
      </c>
      <c r="BM120" s="18" t="s">
        <v>1179</v>
      </c>
    </row>
    <row r="121" s="1" customFormat="1">
      <c r="B121" s="39"/>
      <c r="C121" s="40"/>
      <c r="D121" s="229" t="s">
        <v>204</v>
      </c>
      <c r="E121" s="40"/>
      <c r="F121" s="230" t="s">
        <v>1180</v>
      </c>
      <c r="G121" s="40"/>
      <c r="H121" s="40"/>
      <c r="I121" s="144"/>
      <c r="J121" s="40"/>
      <c r="K121" s="40"/>
      <c r="L121" s="44"/>
      <c r="M121" s="231"/>
      <c r="N121" s="80"/>
      <c r="O121" s="80"/>
      <c r="P121" s="80"/>
      <c r="Q121" s="80"/>
      <c r="R121" s="80"/>
      <c r="S121" s="80"/>
      <c r="T121" s="81"/>
      <c r="AT121" s="18" t="s">
        <v>204</v>
      </c>
      <c r="AU121" s="18" t="s">
        <v>86</v>
      </c>
    </row>
    <row r="122" s="12" customFormat="1">
      <c r="B122" s="235"/>
      <c r="C122" s="236"/>
      <c r="D122" s="229" t="s">
        <v>285</v>
      </c>
      <c r="E122" s="237" t="s">
        <v>19</v>
      </c>
      <c r="F122" s="238" t="s">
        <v>1181</v>
      </c>
      <c r="G122" s="236"/>
      <c r="H122" s="239">
        <v>161.91999999999999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285</v>
      </c>
      <c r="AU122" s="245" t="s">
        <v>86</v>
      </c>
      <c r="AV122" s="12" t="s">
        <v>86</v>
      </c>
      <c r="AW122" s="12" t="s">
        <v>37</v>
      </c>
      <c r="AX122" s="12" t="s">
        <v>76</v>
      </c>
      <c r="AY122" s="245" t="s">
        <v>195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1182</v>
      </c>
      <c r="G123" s="236"/>
      <c r="H123" s="239">
        <v>2.3239999999999998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76</v>
      </c>
      <c r="AY123" s="245" t="s">
        <v>195</v>
      </c>
    </row>
    <row r="124" s="12" customFormat="1">
      <c r="B124" s="235"/>
      <c r="C124" s="236"/>
      <c r="D124" s="229" t="s">
        <v>285</v>
      </c>
      <c r="E124" s="237" t="s">
        <v>19</v>
      </c>
      <c r="F124" s="238" t="s">
        <v>1183</v>
      </c>
      <c r="G124" s="236"/>
      <c r="H124" s="239">
        <v>5.4779999999999998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285</v>
      </c>
      <c r="AU124" s="245" t="s">
        <v>86</v>
      </c>
      <c r="AV124" s="12" t="s">
        <v>86</v>
      </c>
      <c r="AW124" s="12" t="s">
        <v>37</v>
      </c>
      <c r="AX124" s="12" t="s">
        <v>76</v>
      </c>
      <c r="AY124" s="245" t="s">
        <v>195</v>
      </c>
    </row>
    <row r="125" s="13" customFormat="1">
      <c r="B125" s="246"/>
      <c r="C125" s="247"/>
      <c r="D125" s="229" t="s">
        <v>285</v>
      </c>
      <c r="E125" s="248" t="s">
        <v>19</v>
      </c>
      <c r="F125" s="249" t="s">
        <v>294</v>
      </c>
      <c r="G125" s="247"/>
      <c r="H125" s="250">
        <v>169.72200000000001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AT125" s="256" t="s">
        <v>285</v>
      </c>
      <c r="AU125" s="256" t="s">
        <v>86</v>
      </c>
      <c r="AV125" s="13" t="s">
        <v>213</v>
      </c>
      <c r="AW125" s="13" t="s">
        <v>37</v>
      </c>
      <c r="AX125" s="13" t="s">
        <v>84</v>
      </c>
      <c r="AY125" s="256" t="s">
        <v>195</v>
      </c>
    </row>
    <row r="126" s="1" customFormat="1" ht="22.5" customHeight="1">
      <c r="B126" s="39"/>
      <c r="C126" s="217" t="s">
        <v>235</v>
      </c>
      <c r="D126" s="217" t="s">
        <v>198</v>
      </c>
      <c r="E126" s="218" t="s">
        <v>472</v>
      </c>
      <c r="F126" s="219" t="s">
        <v>1184</v>
      </c>
      <c r="G126" s="220" t="s">
        <v>289</v>
      </c>
      <c r="H126" s="221">
        <v>70.272000000000006</v>
      </c>
      <c r="I126" s="222"/>
      <c r="J126" s="223">
        <f>ROUND(I126*H126,2)</f>
        <v>0</v>
      </c>
      <c r="K126" s="219" t="s">
        <v>19</v>
      </c>
      <c r="L126" s="44"/>
      <c r="M126" s="224" t="s">
        <v>19</v>
      </c>
      <c r="N126" s="225" t="s">
        <v>47</v>
      </c>
      <c r="O126" s="8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8" t="s">
        <v>213</v>
      </c>
      <c r="AT126" s="18" t="s">
        <v>198</v>
      </c>
      <c r="AU126" s="18" t="s">
        <v>86</v>
      </c>
      <c r="AY126" s="18" t="s">
        <v>195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84</v>
      </c>
      <c r="BK126" s="228">
        <f>ROUND(I126*H126,2)</f>
        <v>0</v>
      </c>
      <c r="BL126" s="18" t="s">
        <v>213</v>
      </c>
      <c r="BM126" s="18" t="s">
        <v>1185</v>
      </c>
    </row>
    <row r="127" s="1" customFormat="1">
      <c r="B127" s="39"/>
      <c r="C127" s="40"/>
      <c r="D127" s="229" t="s">
        <v>204</v>
      </c>
      <c r="E127" s="40"/>
      <c r="F127" s="230" t="s">
        <v>1184</v>
      </c>
      <c r="G127" s="40"/>
      <c r="H127" s="40"/>
      <c r="I127" s="144"/>
      <c r="J127" s="40"/>
      <c r="K127" s="40"/>
      <c r="L127" s="44"/>
      <c r="M127" s="231"/>
      <c r="N127" s="80"/>
      <c r="O127" s="80"/>
      <c r="P127" s="80"/>
      <c r="Q127" s="80"/>
      <c r="R127" s="80"/>
      <c r="S127" s="80"/>
      <c r="T127" s="81"/>
      <c r="AT127" s="18" t="s">
        <v>204</v>
      </c>
      <c r="AU127" s="18" t="s">
        <v>86</v>
      </c>
    </row>
    <row r="128" s="12" customFormat="1">
      <c r="B128" s="235"/>
      <c r="C128" s="236"/>
      <c r="D128" s="229" t="s">
        <v>285</v>
      </c>
      <c r="E128" s="237" t="s">
        <v>19</v>
      </c>
      <c r="F128" s="238" t="s">
        <v>1186</v>
      </c>
      <c r="G128" s="236"/>
      <c r="H128" s="239">
        <v>70.272000000000006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285</v>
      </c>
      <c r="AU128" s="245" t="s">
        <v>86</v>
      </c>
      <c r="AV128" s="12" t="s">
        <v>86</v>
      </c>
      <c r="AW128" s="12" t="s">
        <v>37</v>
      </c>
      <c r="AX128" s="12" t="s">
        <v>84</v>
      </c>
      <c r="AY128" s="245" t="s">
        <v>195</v>
      </c>
    </row>
    <row r="129" s="1" customFormat="1" ht="16.5" customHeight="1">
      <c r="B129" s="39"/>
      <c r="C129" s="217" t="s">
        <v>239</v>
      </c>
      <c r="D129" s="217" t="s">
        <v>198</v>
      </c>
      <c r="E129" s="218" t="s">
        <v>481</v>
      </c>
      <c r="F129" s="219" t="s">
        <v>1187</v>
      </c>
      <c r="G129" s="220" t="s">
        <v>289</v>
      </c>
      <c r="H129" s="221">
        <v>169.72200000000001</v>
      </c>
      <c r="I129" s="222"/>
      <c r="J129" s="223">
        <f>ROUND(I129*H129,2)</f>
        <v>0</v>
      </c>
      <c r="K129" s="219" t="s">
        <v>19</v>
      </c>
      <c r="L129" s="44"/>
      <c r="M129" s="224" t="s">
        <v>19</v>
      </c>
      <c r="N129" s="225" t="s">
        <v>47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213</v>
      </c>
      <c r="AT129" s="18" t="s">
        <v>198</v>
      </c>
      <c r="AU129" s="18" t="s">
        <v>86</v>
      </c>
      <c r="AY129" s="18" t="s">
        <v>195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84</v>
      </c>
      <c r="BK129" s="228">
        <f>ROUND(I129*H129,2)</f>
        <v>0</v>
      </c>
      <c r="BL129" s="18" t="s">
        <v>213</v>
      </c>
      <c r="BM129" s="18" t="s">
        <v>1188</v>
      </c>
    </row>
    <row r="130" s="1" customFormat="1">
      <c r="B130" s="39"/>
      <c r="C130" s="40"/>
      <c r="D130" s="229" t="s">
        <v>204</v>
      </c>
      <c r="E130" s="40"/>
      <c r="F130" s="230" t="s">
        <v>484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204</v>
      </c>
      <c r="AU130" s="18" t="s">
        <v>86</v>
      </c>
    </row>
    <row r="131" s="12" customFormat="1">
      <c r="B131" s="235"/>
      <c r="C131" s="236"/>
      <c r="D131" s="229" t="s">
        <v>285</v>
      </c>
      <c r="E131" s="237" t="s">
        <v>19</v>
      </c>
      <c r="F131" s="238" t="s">
        <v>1189</v>
      </c>
      <c r="G131" s="236"/>
      <c r="H131" s="239">
        <v>169.72200000000001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285</v>
      </c>
      <c r="AU131" s="245" t="s">
        <v>86</v>
      </c>
      <c r="AV131" s="12" t="s">
        <v>86</v>
      </c>
      <c r="AW131" s="12" t="s">
        <v>37</v>
      </c>
      <c r="AX131" s="12" t="s">
        <v>84</v>
      </c>
      <c r="AY131" s="245" t="s">
        <v>195</v>
      </c>
    </row>
    <row r="132" s="1" customFormat="1" ht="16.5" customHeight="1">
      <c r="B132" s="39"/>
      <c r="C132" s="217" t="s">
        <v>243</v>
      </c>
      <c r="D132" s="217" t="s">
        <v>198</v>
      </c>
      <c r="E132" s="218" t="s">
        <v>330</v>
      </c>
      <c r="F132" s="219" t="s">
        <v>331</v>
      </c>
      <c r="G132" s="220" t="s">
        <v>289</v>
      </c>
      <c r="H132" s="221">
        <v>169.72200000000001</v>
      </c>
      <c r="I132" s="222"/>
      <c r="J132" s="223">
        <f>ROUND(I132*H132,2)</f>
        <v>0</v>
      </c>
      <c r="K132" s="219" t="s">
        <v>208</v>
      </c>
      <c r="L132" s="44"/>
      <c r="M132" s="224" t="s">
        <v>19</v>
      </c>
      <c r="N132" s="225" t="s">
        <v>47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213</v>
      </c>
      <c r="AT132" s="18" t="s">
        <v>198</v>
      </c>
      <c r="AU132" s="18" t="s">
        <v>86</v>
      </c>
      <c r="AY132" s="18" t="s">
        <v>195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84</v>
      </c>
      <c r="BK132" s="228">
        <f>ROUND(I132*H132,2)</f>
        <v>0</v>
      </c>
      <c r="BL132" s="18" t="s">
        <v>213</v>
      </c>
      <c r="BM132" s="18" t="s">
        <v>1190</v>
      </c>
    </row>
    <row r="133" s="1" customFormat="1">
      <c r="B133" s="39"/>
      <c r="C133" s="40"/>
      <c r="D133" s="229" t="s">
        <v>204</v>
      </c>
      <c r="E133" s="40"/>
      <c r="F133" s="230" t="s">
        <v>331</v>
      </c>
      <c r="G133" s="40"/>
      <c r="H133" s="40"/>
      <c r="I133" s="144"/>
      <c r="J133" s="40"/>
      <c r="K133" s="40"/>
      <c r="L133" s="44"/>
      <c r="M133" s="231"/>
      <c r="N133" s="80"/>
      <c r="O133" s="80"/>
      <c r="P133" s="80"/>
      <c r="Q133" s="80"/>
      <c r="R133" s="80"/>
      <c r="S133" s="80"/>
      <c r="T133" s="81"/>
      <c r="AT133" s="18" t="s">
        <v>204</v>
      </c>
      <c r="AU133" s="18" t="s">
        <v>86</v>
      </c>
    </row>
    <row r="134" s="12" customFormat="1">
      <c r="B134" s="235"/>
      <c r="C134" s="236"/>
      <c r="D134" s="229" t="s">
        <v>285</v>
      </c>
      <c r="E134" s="237" t="s">
        <v>19</v>
      </c>
      <c r="F134" s="238" t="s">
        <v>1189</v>
      </c>
      <c r="G134" s="236"/>
      <c r="H134" s="239">
        <v>169.72200000000001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285</v>
      </c>
      <c r="AU134" s="245" t="s">
        <v>86</v>
      </c>
      <c r="AV134" s="12" t="s">
        <v>86</v>
      </c>
      <c r="AW134" s="12" t="s">
        <v>37</v>
      </c>
      <c r="AX134" s="12" t="s">
        <v>84</v>
      </c>
      <c r="AY134" s="245" t="s">
        <v>195</v>
      </c>
    </row>
    <row r="135" s="1" customFormat="1" ht="16.5" customHeight="1">
      <c r="B135" s="39"/>
      <c r="C135" s="217" t="s">
        <v>249</v>
      </c>
      <c r="D135" s="217" t="s">
        <v>198</v>
      </c>
      <c r="E135" s="218" t="s">
        <v>334</v>
      </c>
      <c r="F135" s="219" t="s">
        <v>335</v>
      </c>
      <c r="G135" s="220" t="s">
        <v>336</v>
      </c>
      <c r="H135" s="221">
        <v>339.44400000000002</v>
      </c>
      <c r="I135" s="222"/>
      <c r="J135" s="223">
        <f>ROUND(I135*H135,2)</f>
        <v>0</v>
      </c>
      <c r="K135" s="219" t="s">
        <v>208</v>
      </c>
      <c r="L135" s="44"/>
      <c r="M135" s="224" t="s">
        <v>19</v>
      </c>
      <c r="N135" s="225" t="s">
        <v>47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18" t="s">
        <v>213</v>
      </c>
      <c r="AT135" s="18" t="s">
        <v>198</v>
      </c>
      <c r="AU135" s="18" t="s">
        <v>86</v>
      </c>
      <c r="AY135" s="18" t="s">
        <v>195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84</v>
      </c>
      <c r="BK135" s="228">
        <f>ROUND(I135*H135,2)</f>
        <v>0</v>
      </c>
      <c r="BL135" s="18" t="s">
        <v>213</v>
      </c>
      <c r="BM135" s="18" t="s">
        <v>1191</v>
      </c>
    </row>
    <row r="136" s="1" customFormat="1">
      <c r="B136" s="39"/>
      <c r="C136" s="40"/>
      <c r="D136" s="229" t="s">
        <v>204</v>
      </c>
      <c r="E136" s="40"/>
      <c r="F136" s="230" t="s">
        <v>338</v>
      </c>
      <c r="G136" s="40"/>
      <c r="H136" s="40"/>
      <c r="I136" s="144"/>
      <c r="J136" s="40"/>
      <c r="K136" s="40"/>
      <c r="L136" s="44"/>
      <c r="M136" s="231"/>
      <c r="N136" s="80"/>
      <c r="O136" s="80"/>
      <c r="P136" s="80"/>
      <c r="Q136" s="80"/>
      <c r="R136" s="80"/>
      <c r="S136" s="80"/>
      <c r="T136" s="81"/>
      <c r="AT136" s="18" t="s">
        <v>204</v>
      </c>
      <c r="AU136" s="18" t="s">
        <v>86</v>
      </c>
    </row>
    <row r="137" s="12" customFormat="1">
      <c r="B137" s="235"/>
      <c r="C137" s="236"/>
      <c r="D137" s="229" t="s">
        <v>285</v>
      </c>
      <c r="E137" s="237" t="s">
        <v>19</v>
      </c>
      <c r="F137" s="238" t="s">
        <v>1192</v>
      </c>
      <c r="G137" s="236"/>
      <c r="H137" s="239">
        <v>339.44400000000002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285</v>
      </c>
      <c r="AU137" s="245" t="s">
        <v>86</v>
      </c>
      <c r="AV137" s="12" t="s">
        <v>86</v>
      </c>
      <c r="AW137" s="12" t="s">
        <v>37</v>
      </c>
      <c r="AX137" s="12" t="s">
        <v>84</v>
      </c>
      <c r="AY137" s="245" t="s">
        <v>195</v>
      </c>
    </row>
    <row r="138" s="1" customFormat="1" ht="16.5" customHeight="1">
      <c r="B138" s="39"/>
      <c r="C138" s="217" t="s">
        <v>253</v>
      </c>
      <c r="D138" s="217" t="s">
        <v>198</v>
      </c>
      <c r="E138" s="218" t="s">
        <v>1193</v>
      </c>
      <c r="F138" s="219" t="s">
        <v>1194</v>
      </c>
      <c r="G138" s="220" t="s">
        <v>289</v>
      </c>
      <c r="H138" s="221">
        <v>70.272000000000006</v>
      </c>
      <c r="I138" s="222"/>
      <c r="J138" s="223">
        <f>ROUND(I138*H138,2)</f>
        <v>0</v>
      </c>
      <c r="K138" s="219" t="s">
        <v>208</v>
      </c>
      <c r="L138" s="44"/>
      <c r="M138" s="224" t="s">
        <v>19</v>
      </c>
      <c r="N138" s="225" t="s">
        <v>47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213</v>
      </c>
      <c r="AT138" s="18" t="s">
        <v>198</v>
      </c>
      <c r="AU138" s="18" t="s">
        <v>86</v>
      </c>
      <c r="AY138" s="18" t="s">
        <v>195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84</v>
      </c>
      <c r="BK138" s="228">
        <f>ROUND(I138*H138,2)</f>
        <v>0</v>
      </c>
      <c r="BL138" s="18" t="s">
        <v>213</v>
      </c>
      <c r="BM138" s="18" t="s">
        <v>1195</v>
      </c>
    </row>
    <row r="139" s="1" customFormat="1">
      <c r="B139" s="39"/>
      <c r="C139" s="40"/>
      <c r="D139" s="229" t="s">
        <v>204</v>
      </c>
      <c r="E139" s="40"/>
      <c r="F139" s="230" t="s">
        <v>1196</v>
      </c>
      <c r="G139" s="40"/>
      <c r="H139" s="40"/>
      <c r="I139" s="144"/>
      <c r="J139" s="40"/>
      <c r="K139" s="40"/>
      <c r="L139" s="44"/>
      <c r="M139" s="231"/>
      <c r="N139" s="80"/>
      <c r="O139" s="80"/>
      <c r="P139" s="80"/>
      <c r="Q139" s="80"/>
      <c r="R139" s="80"/>
      <c r="S139" s="80"/>
      <c r="T139" s="81"/>
      <c r="AT139" s="18" t="s">
        <v>204</v>
      </c>
      <c r="AU139" s="18" t="s">
        <v>86</v>
      </c>
    </row>
    <row r="140" s="12" customFormat="1">
      <c r="B140" s="235"/>
      <c r="C140" s="236"/>
      <c r="D140" s="229" t="s">
        <v>285</v>
      </c>
      <c r="E140" s="237" t="s">
        <v>19</v>
      </c>
      <c r="F140" s="238" t="s">
        <v>1197</v>
      </c>
      <c r="G140" s="236"/>
      <c r="H140" s="239">
        <v>70.272000000000006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285</v>
      </c>
      <c r="AU140" s="245" t="s">
        <v>86</v>
      </c>
      <c r="AV140" s="12" t="s">
        <v>86</v>
      </c>
      <c r="AW140" s="12" t="s">
        <v>37</v>
      </c>
      <c r="AX140" s="12" t="s">
        <v>84</v>
      </c>
      <c r="AY140" s="245" t="s">
        <v>195</v>
      </c>
    </row>
    <row r="141" s="1" customFormat="1" ht="16.5" customHeight="1">
      <c r="B141" s="39"/>
      <c r="C141" s="217" t="s">
        <v>257</v>
      </c>
      <c r="D141" s="217" t="s">
        <v>198</v>
      </c>
      <c r="E141" s="218" t="s">
        <v>505</v>
      </c>
      <c r="F141" s="219" t="s">
        <v>506</v>
      </c>
      <c r="G141" s="220" t="s">
        <v>282</v>
      </c>
      <c r="H141" s="221">
        <v>112.09</v>
      </c>
      <c r="I141" s="222"/>
      <c r="J141" s="223">
        <f>ROUND(I141*H141,2)</f>
        <v>0</v>
      </c>
      <c r="K141" s="219" t="s">
        <v>19</v>
      </c>
      <c r="L141" s="44"/>
      <c r="M141" s="224" t="s">
        <v>19</v>
      </c>
      <c r="N141" s="225" t="s">
        <v>47</v>
      </c>
      <c r="O141" s="8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18" t="s">
        <v>213</v>
      </c>
      <c r="AT141" s="18" t="s">
        <v>198</v>
      </c>
      <c r="AU141" s="18" t="s">
        <v>86</v>
      </c>
      <c r="AY141" s="18" t="s">
        <v>195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8" t="s">
        <v>84</v>
      </c>
      <c r="BK141" s="228">
        <f>ROUND(I141*H141,2)</f>
        <v>0</v>
      </c>
      <c r="BL141" s="18" t="s">
        <v>213</v>
      </c>
      <c r="BM141" s="18" t="s">
        <v>1198</v>
      </c>
    </row>
    <row r="142" s="1" customFormat="1">
      <c r="B142" s="39"/>
      <c r="C142" s="40"/>
      <c r="D142" s="229" t="s">
        <v>204</v>
      </c>
      <c r="E142" s="40"/>
      <c r="F142" s="230" t="s">
        <v>508</v>
      </c>
      <c r="G142" s="40"/>
      <c r="H142" s="40"/>
      <c r="I142" s="144"/>
      <c r="J142" s="40"/>
      <c r="K142" s="40"/>
      <c r="L142" s="44"/>
      <c r="M142" s="231"/>
      <c r="N142" s="80"/>
      <c r="O142" s="80"/>
      <c r="P142" s="80"/>
      <c r="Q142" s="80"/>
      <c r="R142" s="80"/>
      <c r="S142" s="80"/>
      <c r="T142" s="81"/>
      <c r="AT142" s="18" t="s">
        <v>204</v>
      </c>
      <c r="AU142" s="18" t="s">
        <v>86</v>
      </c>
    </row>
    <row r="143" s="12" customFormat="1">
      <c r="B143" s="235"/>
      <c r="C143" s="236"/>
      <c r="D143" s="229" t="s">
        <v>285</v>
      </c>
      <c r="E143" s="237" t="s">
        <v>19</v>
      </c>
      <c r="F143" s="238" t="s">
        <v>1199</v>
      </c>
      <c r="G143" s="236"/>
      <c r="H143" s="239">
        <v>112.09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285</v>
      </c>
      <c r="AU143" s="245" t="s">
        <v>86</v>
      </c>
      <c r="AV143" s="12" t="s">
        <v>86</v>
      </c>
      <c r="AW143" s="12" t="s">
        <v>37</v>
      </c>
      <c r="AX143" s="12" t="s">
        <v>84</v>
      </c>
      <c r="AY143" s="245" t="s">
        <v>195</v>
      </c>
    </row>
    <row r="144" s="11" customFormat="1" ht="22.8" customHeight="1">
      <c r="B144" s="201"/>
      <c r="C144" s="202"/>
      <c r="D144" s="203" t="s">
        <v>75</v>
      </c>
      <c r="E144" s="215" t="s">
        <v>86</v>
      </c>
      <c r="F144" s="215" t="s">
        <v>531</v>
      </c>
      <c r="G144" s="202"/>
      <c r="H144" s="202"/>
      <c r="I144" s="205"/>
      <c r="J144" s="216">
        <f>BK144</f>
        <v>0</v>
      </c>
      <c r="K144" s="202"/>
      <c r="L144" s="207"/>
      <c r="M144" s="208"/>
      <c r="N144" s="209"/>
      <c r="O144" s="209"/>
      <c r="P144" s="210">
        <f>SUM(P145:P158)</f>
        <v>0</v>
      </c>
      <c r="Q144" s="209"/>
      <c r="R144" s="210">
        <f>SUM(R145:R158)</f>
        <v>0.29177759999999997</v>
      </c>
      <c r="S144" s="209"/>
      <c r="T144" s="211">
        <f>SUM(T145:T158)</f>
        <v>0</v>
      </c>
      <c r="AR144" s="212" t="s">
        <v>84</v>
      </c>
      <c r="AT144" s="213" t="s">
        <v>75</v>
      </c>
      <c r="AU144" s="213" t="s">
        <v>84</v>
      </c>
      <c r="AY144" s="212" t="s">
        <v>195</v>
      </c>
      <c r="BK144" s="214">
        <f>SUM(BK145:BK158)</f>
        <v>0</v>
      </c>
    </row>
    <row r="145" s="1" customFormat="1" ht="16.5" customHeight="1">
      <c r="B145" s="39"/>
      <c r="C145" s="217" t="s">
        <v>8</v>
      </c>
      <c r="D145" s="217" t="s">
        <v>198</v>
      </c>
      <c r="E145" s="218" t="s">
        <v>1200</v>
      </c>
      <c r="F145" s="219" t="s">
        <v>1201</v>
      </c>
      <c r="G145" s="220" t="s">
        <v>289</v>
      </c>
      <c r="H145" s="221">
        <v>48.287999999999997</v>
      </c>
      <c r="I145" s="222"/>
      <c r="J145" s="223">
        <f>ROUND(I145*H145,2)</f>
        <v>0</v>
      </c>
      <c r="K145" s="219" t="s">
        <v>208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213</v>
      </c>
      <c r="AT145" s="18" t="s">
        <v>198</v>
      </c>
      <c r="AU145" s="18" t="s">
        <v>86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213</v>
      </c>
      <c r="BM145" s="18" t="s">
        <v>1202</v>
      </c>
    </row>
    <row r="146" s="1" customFormat="1">
      <c r="B146" s="39"/>
      <c r="C146" s="40"/>
      <c r="D146" s="229" t="s">
        <v>204</v>
      </c>
      <c r="E146" s="40"/>
      <c r="F146" s="230" t="s">
        <v>1201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86</v>
      </c>
    </row>
    <row r="147" s="12" customFormat="1">
      <c r="B147" s="235"/>
      <c r="C147" s="236"/>
      <c r="D147" s="229" t="s">
        <v>285</v>
      </c>
      <c r="E147" s="237" t="s">
        <v>19</v>
      </c>
      <c r="F147" s="238" t="s">
        <v>1203</v>
      </c>
      <c r="G147" s="236"/>
      <c r="H147" s="239">
        <v>48.287999999999997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285</v>
      </c>
      <c r="AU147" s="245" t="s">
        <v>86</v>
      </c>
      <c r="AV147" s="12" t="s">
        <v>86</v>
      </c>
      <c r="AW147" s="12" t="s">
        <v>37</v>
      </c>
      <c r="AX147" s="12" t="s">
        <v>84</v>
      </c>
      <c r="AY147" s="245" t="s">
        <v>195</v>
      </c>
    </row>
    <row r="148" s="1" customFormat="1" ht="16.5" customHeight="1">
      <c r="B148" s="39"/>
      <c r="C148" s="217" t="s">
        <v>267</v>
      </c>
      <c r="D148" s="217" t="s">
        <v>198</v>
      </c>
      <c r="E148" s="218" t="s">
        <v>1204</v>
      </c>
      <c r="F148" s="219" t="s">
        <v>1205</v>
      </c>
      <c r="G148" s="220" t="s">
        <v>312</v>
      </c>
      <c r="H148" s="221">
        <v>32.200000000000003</v>
      </c>
      <c r="I148" s="222"/>
      <c r="J148" s="223">
        <f>ROUND(I148*H148,2)</f>
        <v>0</v>
      </c>
      <c r="K148" s="219" t="s">
        <v>208</v>
      </c>
      <c r="L148" s="44"/>
      <c r="M148" s="224" t="s">
        <v>19</v>
      </c>
      <c r="N148" s="225" t="s">
        <v>47</v>
      </c>
      <c r="O148" s="80"/>
      <c r="P148" s="226">
        <f>O148*H148</f>
        <v>0</v>
      </c>
      <c r="Q148" s="226">
        <v>0.00114</v>
      </c>
      <c r="R148" s="226">
        <f>Q148*H148</f>
        <v>0.036708000000000005</v>
      </c>
      <c r="S148" s="226">
        <v>0</v>
      </c>
      <c r="T148" s="227">
        <f>S148*H148</f>
        <v>0</v>
      </c>
      <c r="AR148" s="18" t="s">
        <v>213</v>
      </c>
      <c r="AT148" s="18" t="s">
        <v>198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213</v>
      </c>
      <c r="BM148" s="18" t="s">
        <v>1206</v>
      </c>
    </row>
    <row r="149" s="1" customFormat="1">
      <c r="B149" s="39"/>
      <c r="C149" s="40"/>
      <c r="D149" s="229" t="s">
        <v>204</v>
      </c>
      <c r="E149" s="40"/>
      <c r="F149" s="230" t="s">
        <v>1207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86</v>
      </c>
    </row>
    <row r="150" s="12" customFormat="1">
      <c r="B150" s="235"/>
      <c r="C150" s="236"/>
      <c r="D150" s="229" t="s">
        <v>285</v>
      </c>
      <c r="E150" s="237" t="s">
        <v>19</v>
      </c>
      <c r="F150" s="238" t="s">
        <v>1208</v>
      </c>
      <c r="G150" s="236"/>
      <c r="H150" s="239">
        <v>32.200000000000003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285</v>
      </c>
      <c r="AU150" s="245" t="s">
        <v>86</v>
      </c>
      <c r="AV150" s="12" t="s">
        <v>86</v>
      </c>
      <c r="AW150" s="12" t="s">
        <v>37</v>
      </c>
      <c r="AX150" s="12" t="s">
        <v>84</v>
      </c>
      <c r="AY150" s="245" t="s">
        <v>195</v>
      </c>
    </row>
    <row r="151" s="1" customFormat="1" ht="16.5" customHeight="1">
      <c r="B151" s="39"/>
      <c r="C151" s="217" t="s">
        <v>366</v>
      </c>
      <c r="D151" s="217" t="s">
        <v>198</v>
      </c>
      <c r="E151" s="218" t="s">
        <v>1209</v>
      </c>
      <c r="F151" s="219" t="s">
        <v>1210</v>
      </c>
      <c r="G151" s="220" t="s">
        <v>282</v>
      </c>
      <c r="H151" s="221">
        <v>70.400000000000006</v>
      </c>
      <c r="I151" s="222"/>
      <c r="J151" s="223">
        <f>ROUND(I151*H151,2)</f>
        <v>0</v>
      </c>
      <c r="K151" s="219" t="s">
        <v>19</v>
      </c>
      <c r="L151" s="44"/>
      <c r="M151" s="224" t="s">
        <v>19</v>
      </c>
      <c r="N151" s="225" t="s">
        <v>47</v>
      </c>
      <c r="O151" s="80"/>
      <c r="P151" s="226">
        <f>O151*H151</f>
        <v>0</v>
      </c>
      <c r="Q151" s="226">
        <v>0.00010000000000000001</v>
      </c>
      <c r="R151" s="226">
        <f>Q151*H151</f>
        <v>0.0070400000000000011</v>
      </c>
      <c r="S151" s="226">
        <v>0</v>
      </c>
      <c r="T151" s="227">
        <f>S151*H151</f>
        <v>0</v>
      </c>
      <c r="AR151" s="18" t="s">
        <v>213</v>
      </c>
      <c r="AT151" s="18" t="s">
        <v>198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213</v>
      </c>
      <c r="BM151" s="18" t="s">
        <v>1211</v>
      </c>
    </row>
    <row r="152" s="1" customFormat="1">
      <c r="B152" s="39"/>
      <c r="C152" s="40"/>
      <c r="D152" s="229" t="s">
        <v>204</v>
      </c>
      <c r="E152" s="40"/>
      <c r="F152" s="230" t="s">
        <v>1212</v>
      </c>
      <c r="G152" s="40"/>
      <c r="H152" s="40"/>
      <c r="I152" s="144"/>
      <c r="J152" s="40"/>
      <c r="K152" s="40"/>
      <c r="L152" s="44"/>
      <c r="M152" s="231"/>
      <c r="N152" s="80"/>
      <c r="O152" s="80"/>
      <c r="P152" s="80"/>
      <c r="Q152" s="80"/>
      <c r="R152" s="80"/>
      <c r="S152" s="80"/>
      <c r="T152" s="81"/>
      <c r="AT152" s="18" t="s">
        <v>204</v>
      </c>
      <c r="AU152" s="18" t="s">
        <v>86</v>
      </c>
    </row>
    <row r="153" s="12" customFormat="1">
      <c r="B153" s="235"/>
      <c r="C153" s="236"/>
      <c r="D153" s="229" t="s">
        <v>285</v>
      </c>
      <c r="E153" s="237" t="s">
        <v>19</v>
      </c>
      <c r="F153" s="238" t="s">
        <v>1213</v>
      </c>
      <c r="G153" s="236"/>
      <c r="H153" s="239">
        <v>70.400000000000006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285</v>
      </c>
      <c r="AU153" s="245" t="s">
        <v>86</v>
      </c>
      <c r="AV153" s="12" t="s">
        <v>86</v>
      </c>
      <c r="AW153" s="12" t="s">
        <v>37</v>
      </c>
      <c r="AX153" s="12" t="s">
        <v>84</v>
      </c>
      <c r="AY153" s="245" t="s">
        <v>195</v>
      </c>
    </row>
    <row r="154" s="1" customFormat="1" ht="16.5" customHeight="1">
      <c r="B154" s="39"/>
      <c r="C154" s="270" t="s">
        <v>373</v>
      </c>
      <c r="D154" s="270" t="s">
        <v>497</v>
      </c>
      <c r="E154" s="271" t="s">
        <v>1214</v>
      </c>
      <c r="F154" s="272" t="s">
        <v>1215</v>
      </c>
      <c r="G154" s="273" t="s">
        <v>282</v>
      </c>
      <c r="H154" s="274">
        <v>80.959999999999994</v>
      </c>
      <c r="I154" s="275"/>
      <c r="J154" s="276">
        <f>ROUND(I154*H154,2)</f>
        <v>0</v>
      </c>
      <c r="K154" s="272" t="s">
        <v>19</v>
      </c>
      <c r="L154" s="277"/>
      <c r="M154" s="278" t="s">
        <v>19</v>
      </c>
      <c r="N154" s="279" t="s">
        <v>47</v>
      </c>
      <c r="O154" s="80"/>
      <c r="P154" s="226">
        <f>O154*H154</f>
        <v>0</v>
      </c>
      <c r="Q154" s="226">
        <v>0.00076000000000000004</v>
      </c>
      <c r="R154" s="226">
        <f>Q154*H154</f>
        <v>0.061529599999999997</v>
      </c>
      <c r="S154" s="226">
        <v>0</v>
      </c>
      <c r="T154" s="227">
        <f>S154*H154</f>
        <v>0</v>
      </c>
      <c r="AR154" s="18" t="s">
        <v>229</v>
      </c>
      <c r="AT154" s="18" t="s">
        <v>497</v>
      </c>
      <c r="AU154" s="18" t="s">
        <v>86</v>
      </c>
      <c r="AY154" s="18" t="s">
        <v>195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84</v>
      </c>
      <c r="BK154" s="228">
        <f>ROUND(I154*H154,2)</f>
        <v>0</v>
      </c>
      <c r="BL154" s="18" t="s">
        <v>213</v>
      </c>
      <c r="BM154" s="18" t="s">
        <v>1216</v>
      </c>
    </row>
    <row r="155" s="1" customFormat="1">
      <c r="B155" s="39"/>
      <c r="C155" s="40"/>
      <c r="D155" s="229" t="s">
        <v>204</v>
      </c>
      <c r="E155" s="40"/>
      <c r="F155" s="230" t="s">
        <v>1215</v>
      </c>
      <c r="G155" s="40"/>
      <c r="H155" s="40"/>
      <c r="I155" s="144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204</v>
      </c>
      <c r="AU155" s="18" t="s">
        <v>86</v>
      </c>
    </row>
    <row r="156" s="12" customFormat="1">
      <c r="B156" s="235"/>
      <c r="C156" s="236"/>
      <c r="D156" s="229" t="s">
        <v>285</v>
      </c>
      <c r="E156" s="236"/>
      <c r="F156" s="238" t="s">
        <v>1217</v>
      </c>
      <c r="G156" s="236"/>
      <c r="H156" s="239">
        <v>80.959999999999994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285</v>
      </c>
      <c r="AU156" s="245" t="s">
        <v>86</v>
      </c>
      <c r="AV156" s="12" t="s">
        <v>86</v>
      </c>
      <c r="AW156" s="12" t="s">
        <v>4</v>
      </c>
      <c r="AX156" s="12" t="s">
        <v>84</v>
      </c>
      <c r="AY156" s="245" t="s">
        <v>195</v>
      </c>
    </row>
    <row r="157" s="1" customFormat="1" ht="16.5" customHeight="1">
      <c r="B157" s="39"/>
      <c r="C157" s="217" t="s">
        <v>381</v>
      </c>
      <c r="D157" s="217" t="s">
        <v>198</v>
      </c>
      <c r="E157" s="218" t="s">
        <v>1218</v>
      </c>
      <c r="F157" s="219" t="s">
        <v>1219</v>
      </c>
      <c r="G157" s="220" t="s">
        <v>223</v>
      </c>
      <c r="H157" s="221">
        <v>50</v>
      </c>
      <c r="I157" s="222"/>
      <c r="J157" s="223">
        <f>ROUND(I157*H157,2)</f>
        <v>0</v>
      </c>
      <c r="K157" s="219" t="s">
        <v>208</v>
      </c>
      <c r="L157" s="44"/>
      <c r="M157" s="224" t="s">
        <v>19</v>
      </c>
      <c r="N157" s="225" t="s">
        <v>47</v>
      </c>
      <c r="O157" s="80"/>
      <c r="P157" s="226">
        <f>O157*H157</f>
        <v>0</v>
      </c>
      <c r="Q157" s="226">
        <v>0.0037299999999999998</v>
      </c>
      <c r="R157" s="226">
        <f>Q157*H157</f>
        <v>0.1865</v>
      </c>
      <c r="S157" s="226">
        <v>0</v>
      </c>
      <c r="T157" s="227">
        <f>S157*H157</f>
        <v>0</v>
      </c>
      <c r="AR157" s="18" t="s">
        <v>213</v>
      </c>
      <c r="AT157" s="18" t="s">
        <v>198</v>
      </c>
      <c r="AU157" s="18" t="s">
        <v>86</v>
      </c>
      <c r="AY157" s="18" t="s">
        <v>195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84</v>
      </c>
      <c r="BK157" s="228">
        <f>ROUND(I157*H157,2)</f>
        <v>0</v>
      </c>
      <c r="BL157" s="18" t="s">
        <v>213</v>
      </c>
      <c r="BM157" s="18" t="s">
        <v>1220</v>
      </c>
    </row>
    <row r="158" s="1" customFormat="1">
      <c r="B158" s="39"/>
      <c r="C158" s="40"/>
      <c r="D158" s="229" t="s">
        <v>204</v>
      </c>
      <c r="E158" s="40"/>
      <c r="F158" s="230" t="s">
        <v>1221</v>
      </c>
      <c r="G158" s="40"/>
      <c r="H158" s="40"/>
      <c r="I158" s="144"/>
      <c r="J158" s="40"/>
      <c r="K158" s="40"/>
      <c r="L158" s="44"/>
      <c r="M158" s="231"/>
      <c r="N158" s="80"/>
      <c r="O158" s="80"/>
      <c r="P158" s="80"/>
      <c r="Q158" s="80"/>
      <c r="R158" s="80"/>
      <c r="S158" s="80"/>
      <c r="T158" s="81"/>
      <c r="AT158" s="18" t="s">
        <v>204</v>
      </c>
      <c r="AU158" s="18" t="s">
        <v>86</v>
      </c>
    </row>
    <row r="159" s="11" customFormat="1" ht="22.8" customHeight="1">
      <c r="B159" s="201"/>
      <c r="C159" s="202"/>
      <c r="D159" s="203" t="s">
        <v>75</v>
      </c>
      <c r="E159" s="215" t="s">
        <v>121</v>
      </c>
      <c r="F159" s="215" t="s">
        <v>537</v>
      </c>
      <c r="G159" s="202"/>
      <c r="H159" s="202"/>
      <c r="I159" s="205"/>
      <c r="J159" s="216">
        <f>BK159</f>
        <v>0</v>
      </c>
      <c r="K159" s="202"/>
      <c r="L159" s="207"/>
      <c r="M159" s="208"/>
      <c r="N159" s="209"/>
      <c r="O159" s="209"/>
      <c r="P159" s="210">
        <f>SUM(P160:P219)</f>
        <v>0</v>
      </c>
      <c r="Q159" s="209"/>
      <c r="R159" s="210">
        <f>SUM(R160:R219)</f>
        <v>201.86767724999999</v>
      </c>
      <c r="S159" s="209"/>
      <c r="T159" s="211">
        <f>SUM(T160:T219)</f>
        <v>0</v>
      </c>
      <c r="AR159" s="212" t="s">
        <v>84</v>
      </c>
      <c r="AT159" s="213" t="s">
        <v>75</v>
      </c>
      <c r="AU159" s="213" t="s">
        <v>84</v>
      </c>
      <c r="AY159" s="212" t="s">
        <v>195</v>
      </c>
      <c r="BK159" s="214">
        <f>SUM(BK160:BK219)</f>
        <v>0</v>
      </c>
    </row>
    <row r="160" s="1" customFormat="1" ht="16.5" customHeight="1">
      <c r="B160" s="39"/>
      <c r="C160" s="217" t="s">
        <v>387</v>
      </c>
      <c r="D160" s="217" t="s">
        <v>198</v>
      </c>
      <c r="E160" s="218" t="s">
        <v>1222</v>
      </c>
      <c r="F160" s="219" t="s">
        <v>1223</v>
      </c>
      <c r="G160" s="220" t="s">
        <v>223</v>
      </c>
      <c r="H160" s="221">
        <v>98</v>
      </c>
      <c r="I160" s="222"/>
      <c r="J160" s="223">
        <f>ROUND(I160*H160,2)</f>
        <v>0</v>
      </c>
      <c r="K160" s="219" t="s">
        <v>208</v>
      </c>
      <c r="L160" s="44"/>
      <c r="M160" s="224" t="s">
        <v>19</v>
      </c>
      <c r="N160" s="225" t="s">
        <v>47</v>
      </c>
      <c r="O160" s="80"/>
      <c r="P160" s="226">
        <f>O160*H160</f>
        <v>0</v>
      </c>
      <c r="Q160" s="226">
        <v>0.00018000000000000001</v>
      </c>
      <c r="R160" s="226">
        <f>Q160*H160</f>
        <v>0.017639999999999999</v>
      </c>
      <c r="S160" s="226">
        <v>0</v>
      </c>
      <c r="T160" s="227">
        <f>S160*H160</f>
        <v>0</v>
      </c>
      <c r="AR160" s="18" t="s">
        <v>213</v>
      </c>
      <c r="AT160" s="18" t="s">
        <v>198</v>
      </c>
      <c r="AU160" s="18" t="s">
        <v>86</v>
      </c>
      <c r="AY160" s="18" t="s">
        <v>195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84</v>
      </c>
      <c r="BK160" s="228">
        <f>ROUND(I160*H160,2)</f>
        <v>0</v>
      </c>
      <c r="BL160" s="18" t="s">
        <v>213</v>
      </c>
      <c r="BM160" s="18" t="s">
        <v>1224</v>
      </c>
    </row>
    <row r="161" s="1" customFormat="1">
      <c r="B161" s="39"/>
      <c r="C161" s="40"/>
      <c r="D161" s="229" t="s">
        <v>204</v>
      </c>
      <c r="E161" s="40"/>
      <c r="F161" s="230" t="s">
        <v>1223</v>
      </c>
      <c r="G161" s="40"/>
      <c r="H161" s="40"/>
      <c r="I161" s="144"/>
      <c r="J161" s="40"/>
      <c r="K161" s="40"/>
      <c r="L161" s="44"/>
      <c r="M161" s="231"/>
      <c r="N161" s="80"/>
      <c r="O161" s="80"/>
      <c r="P161" s="80"/>
      <c r="Q161" s="80"/>
      <c r="R161" s="80"/>
      <c r="S161" s="80"/>
      <c r="T161" s="81"/>
      <c r="AT161" s="18" t="s">
        <v>204</v>
      </c>
      <c r="AU161" s="18" t="s">
        <v>86</v>
      </c>
    </row>
    <row r="162" s="12" customFormat="1">
      <c r="B162" s="235"/>
      <c r="C162" s="236"/>
      <c r="D162" s="229" t="s">
        <v>285</v>
      </c>
      <c r="E162" s="237" t="s">
        <v>19</v>
      </c>
      <c r="F162" s="238" t="s">
        <v>1225</v>
      </c>
      <c r="G162" s="236"/>
      <c r="H162" s="239">
        <v>19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285</v>
      </c>
      <c r="AU162" s="245" t="s">
        <v>86</v>
      </c>
      <c r="AV162" s="12" t="s">
        <v>86</v>
      </c>
      <c r="AW162" s="12" t="s">
        <v>37</v>
      </c>
      <c r="AX162" s="12" t="s">
        <v>76</v>
      </c>
      <c r="AY162" s="245" t="s">
        <v>195</v>
      </c>
    </row>
    <row r="163" s="12" customFormat="1">
      <c r="B163" s="235"/>
      <c r="C163" s="236"/>
      <c r="D163" s="229" t="s">
        <v>285</v>
      </c>
      <c r="E163" s="237" t="s">
        <v>19</v>
      </c>
      <c r="F163" s="238" t="s">
        <v>1226</v>
      </c>
      <c r="G163" s="236"/>
      <c r="H163" s="239">
        <v>79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285</v>
      </c>
      <c r="AU163" s="245" t="s">
        <v>86</v>
      </c>
      <c r="AV163" s="12" t="s">
        <v>86</v>
      </c>
      <c r="AW163" s="12" t="s">
        <v>37</v>
      </c>
      <c r="AX163" s="12" t="s">
        <v>76</v>
      </c>
      <c r="AY163" s="245" t="s">
        <v>195</v>
      </c>
    </row>
    <row r="164" s="13" customFormat="1">
      <c r="B164" s="246"/>
      <c r="C164" s="247"/>
      <c r="D164" s="229" t="s">
        <v>285</v>
      </c>
      <c r="E164" s="248" t="s">
        <v>19</v>
      </c>
      <c r="F164" s="249" t="s">
        <v>294</v>
      </c>
      <c r="G164" s="247"/>
      <c r="H164" s="250">
        <v>98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285</v>
      </c>
      <c r="AU164" s="256" t="s">
        <v>86</v>
      </c>
      <c r="AV164" s="13" t="s">
        <v>213</v>
      </c>
      <c r="AW164" s="13" t="s">
        <v>37</v>
      </c>
      <c r="AX164" s="13" t="s">
        <v>84</v>
      </c>
      <c r="AY164" s="256" t="s">
        <v>195</v>
      </c>
    </row>
    <row r="165" s="1" customFormat="1" ht="16.5" customHeight="1">
      <c r="B165" s="39"/>
      <c r="C165" s="270" t="s">
        <v>7</v>
      </c>
      <c r="D165" s="270" t="s">
        <v>497</v>
      </c>
      <c r="E165" s="271" t="s">
        <v>1227</v>
      </c>
      <c r="F165" s="272" t="s">
        <v>1228</v>
      </c>
      <c r="G165" s="273" t="s">
        <v>390</v>
      </c>
      <c r="H165" s="274">
        <v>588</v>
      </c>
      <c r="I165" s="275"/>
      <c r="J165" s="276">
        <f>ROUND(I165*H165,2)</f>
        <v>0</v>
      </c>
      <c r="K165" s="272" t="s">
        <v>19</v>
      </c>
      <c r="L165" s="277"/>
      <c r="M165" s="278" t="s">
        <v>19</v>
      </c>
      <c r="N165" s="279" t="s">
        <v>47</v>
      </c>
      <c r="O165" s="8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AR165" s="18" t="s">
        <v>229</v>
      </c>
      <c r="AT165" s="18" t="s">
        <v>497</v>
      </c>
      <c r="AU165" s="18" t="s">
        <v>86</v>
      </c>
      <c r="AY165" s="18" t="s">
        <v>195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84</v>
      </c>
      <c r="BK165" s="228">
        <f>ROUND(I165*H165,2)</f>
        <v>0</v>
      </c>
      <c r="BL165" s="18" t="s">
        <v>213</v>
      </c>
      <c r="BM165" s="18" t="s">
        <v>1229</v>
      </c>
    </row>
    <row r="166" s="1" customFormat="1">
      <c r="B166" s="39"/>
      <c r="C166" s="40"/>
      <c r="D166" s="229" t="s">
        <v>204</v>
      </c>
      <c r="E166" s="40"/>
      <c r="F166" s="230" t="s">
        <v>1228</v>
      </c>
      <c r="G166" s="40"/>
      <c r="H166" s="40"/>
      <c r="I166" s="144"/>
      <c r="J166" s="40"/>
      <c r="K166" s="40"/>
      <c r="L166" s="44"/>
      <c r="M166" s="231"/>
      <c r="N166" s="80"/>
      <c r="O166" s="80"/>
      <c r="P166" s="80"/>
      <c r="Q166" s="80"/>
      <c r="R166" s="80"/>
      <c r="S166" s="80"/>
      <c r="T166" s="81"/>
      <c r="AT166" s="18" t="s">
        <v>204</v>
      </c>
      <c r="AU166" s="18" t="s">
        <v>86</v>
      </c>
    </row>
    <row r="167" s="12" customFormat="1">
      <c r="B167" s="235"/>
      <c r="C167" s="236"/>
      <c r="D167" s="229" t="s">
        <v>285</v>
      </c>
      <c r="E167" s="237" t="s">
        <v>19</v>
      </c>
      <c r="F167" s="238" t="s">
        <v>1230</v>
      </c>
      <c r="G167" s="236"/>
      <c r="H167" s="239">
        <v>114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285</v>
      </c>
      <c r="AU167" s="245" t="s">
        <v>86</v>
      </c>
      <c r="AV167" s="12" t="s">
        <v>86</v>
      </c>
      <c r="AW167" s="12" t="s">
        <v>37</v>
      </c>
      <c r="AX167" s="12" t="s">
        <v>76</v>
      </c>
      <c r="AY167" s="245" t="s">
        <v>195</v>
      </c>
    </row>
    <row r="168" s="12" customFormat="1">
      <c r="B168" s="235"/>
      <c r="C168" s="236"/>
      <c r="D168" s="229" t="s">
        <v>285</v>
      </c>
      <c r="E168" s="237" t="s">
        <v>19</v>
      </c>
      <c r="F168" s="238" t="s">
        <v>1231</v>
      </c>
      <c r="G168" s="236"/>
      <c r="H168" s="239">
        <v>474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285</v>
      </c>
      <c r="AU168" s="245" t="s">
        <v>86</v>
      </c>
      <c r="AV168" s="12" t="s">
        <v>86</v>
      </c>
      <c r="AW168" s="12" t="s">
        <v>37</v>
      </c>
      <c r="AX168" s="12" t="s">
        <v>76</v>
      </c>
      <c r="AY168" s="245" t="s">
        <v>195</v>
      </c>
    </row>
    <row r="169" s="13" customFormat="1">
      <c r="B169" s="246"/>
      <c r="C169" s="247"/>
      <c r="D169" s="229" t="s">
        <v>285</v>
      </c>
      <c r="E169" s="248" t="s">
        <v>19</v>
      </c>
      <c r="F169" s="249" t="s">
        <v>294</v>
      </c>
      <c r="G169" s="247"/>
      <c r="H169" s="250">
        <v>588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AT169" s="256" t="s">
        <v>285</v>
      </c>
      <c r="AU169" s="256" t="s">
        <v>86</v>
      </c>
      <c r="AV169" s="13" t="s">
        <v>213</v>
      </c>
      <c r="AW169" s="13" t="s">
        <v>37</v>
      </c>
      <c r="AX169" s="13" t="s">
        <v>84</v>
      </c>
      <c r="AY169" s="256" t="s">
        <v>195</v>
      </c>
    </row>
    <row r="170" s="1" customFormat="1" ht="16.5" customHeight="1">
      <c r="B170" s="39"/>
      <c r="C170" s="217" t="s">
        <v>398</v>
      </c>
      <c r="D170" s="217" t="s">
        <v>198</v>
      </c>
      <c r="E170" s="218" t="s">
        <v>1232</v>
      </c>
      <c r="F170" s="219" t="s">
        <v>1233</v>
      </c>
      <c r="G170" s="220" t="s">
        <v>289</v>
      </c>
      <c r="H170" s="221">
        <v>24.352</v>
      </c>
      <c r="I170" s="222"/>
      <c r="J170" s="223">
        <f>ROUND(I170*H170,2)</f>
        <v>0</v>
      </c>
      <c r="K170" s="219" t="s">
        <v>208</v>
      </c>
      <c r="L170" s="44"/>
      <c r="M170" s="224" t="s">
        <v>19</v>
      </c>
      <c r="N170" s="225" t="s">
        <v>47</v>
      </c>
      <c r="O170" s="80"/>
      <c r="P170" s="226">
        <f>O170*H170</f>
        <v>0</v>
      </c>
      <c r="Q170" s="226">
        <v>2.4778600000000002</v>
      </c>
      <c r="R170" s="226">
        <f>Q170*H170</f>
        <v>60.340846720000002</v>
      </c>
      <c r="S170" s="226">
        <v>0</v>
      </c>
      <c r="T170" s="227">
        <f>S170*H170</f>
        <v>0</v>
      </c>
      <c r="AR170" s="18" t="s">
        <v>213</v>
      </c>
      <c r="AT170" s="18" t="s">
        <v>198</v>
      </c>
      <c r="AU170" s="18" t="s">
        <v>86</v>
      </c>
      <c r="AY170" s="18" t="s">
        <v>195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8" t="s">
        <v>84</v>
      </c>
      <c r="BK170" s="228">
        <f>ROUND(I170*H170,2)</f>
        <v>0</v>
      </c>
      <c r="BL170" s="18" t="s">
        <v>213</v>
      </c>
      <c r="BM170" s="18" t="s">
        <v>1234</v>
      </c>
    </row>
    <row r="171" s="1" customFormat="1">
      <c r="B171" s="39"/>
      <c r="C171" s="40"/>
      <c r="D171" s="229" t="s">
        <v>204</v>
      </c>
      <c r="E171" s="40"/>
      <c r="F171" s="230" t="s">
        <v>1235</v>
      </c>
      <c r="G171" s="40"/>
      <c r="H171" s="40"/>
      <c r="I171" s="144"/>
      <c r="J171" s="40"/>
      <c r="K171" s="40"/>
      <c r="L171" s="44"/>
      <c r="M171" s="231"/>
      <c r="N171" s="80"/>
      <c r="O171" s="80"/>
      <c r="P171" s="80"/>
      <c r="Q171" s="80"/>
      <c r="R171" s="80"/>
      <c r="S171" s="80"/>
      <c r="T171" s="81"/>
      <c r="AT171" s="18" t="s">
        <v>204</v>
      </c>
      <c r="AU171" s="18" t="s">
        <v>86</v>
      </c>
    </row>
    <row r="172" s="14" customFormat="1">
      <c r="B172" s="257"/>
      <c r="C172" s="258"/>
      <c r="D172" s="229" t="s">
        <v>285</v>
      </c>
      <c r="E172" s="259" t="s">
        <v>19</v>
      </c>
      <c r="F172" s="260" t="s">
        <v>1236</v>
      </c>
      <c r="G172" s="258"/>
      <c r="H172" s="259" t="s">
        <v>19</v>
      </c>
      <c r="I172" s="261"/>
      <c r="J172" s="258"/>
      <c r="K172" s="258"/>
      <c r="L172" s="262"/>
      <c r="M172" s="263"/>
      <c r="N172" s="264"/>
      <c r="O172" s="264"/>
      <c r="P172" s="264"/>
      <c r="Q172" s="264"/>
      <c r="R172" s="264"/>
      <c r="S172" s="264"/>
      <c r="T172" s="265"/>
      <c r="AT172" s="266" t="s">
        <v>285</v>
      </c>
      <c r="AU172" s="266" t="s">
        <v>86</v>
      </c>
      <c r="AV172" s="14" t="s">
        <v>84</v>
      </c>
      <c r="AW172" s="14" t="s">
        <v>37</v>
      </c>
      <c r="AX172" s="14" t="s">
        <v>76</v>
      </c>
      <c r="AY172" s="266" t="s">
        <v>195</v>
      </c>
    </row>
    <row r="173" s="12" customFormat="1">
      <c r="B173" s="235"/>
      <c r="C173" s="236"/>
      <c r="D173" s="229" t="s">
        <v>285</v>
      </c>
      <c r="E173" s="237" t="s">
        <v>19</v>
      </c>
      <c r="F173" s="238" t="s">
        <v>1237</v>
      </c>
      <c r="G173" s="236"/>
      <c r="H173" s="239">
        <v>16.986999999999998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285</v>
      </c>
      <c r="AU173" s="245" t="s">
        <v>86</v>
      </c>
      <c r="AV173" s="12" t="s">
        <v>86</v>
      </c>
      <c r="AW173" s="12" t="s">
        <v>37</v>
      </c>
      <c r="AX173" s="12" t="s">
        <v>76</v>
      </c>
      <c r="AY173" s="245" t="s">
        <v>195</v>
      </c>
    </row>
    <row r="174" s="12" customFormat="1">
      <c r="B174" s="235"/>
      <c r="C174" s="236"/>
      <c r="D174" s="229" t="s">
        <v>285</v>
      </c>
      <c r="E174" s="237" t="s">
        <v>19</v>
      </c>
      <c r="F174" s="238" t="s">
        <v>1238</v>
      </c>
      <c r="G174" s="236"/>
      <c r="H174" s="239">
        <v>7.3650000000000002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285</v>
      </c>
      <c r="AU174" s="245" t="s">
        <v>86</v>
      </c>
      <c r="AV174" s="12" t="s">
        <v>86</v>
      </c>
      <c r="AW174" s="12" t="s">
        <v>37</v>
      </c>
      <c r="AX174" s="12" t="s">
        <v>76</v>
      </c>
      <c r="AY174" s="245" t="s">
        <v>195</v>
      </c>
    </row>
    <row r="175" s="13" customFormat="1">
      <c r="B175" s="246"/>
      <c r="C175" s="247"/>
      <c r="D175" s="229" t="s">
        <v>285</v>
      </c>
      <c r="E175" s="248" t="s">
        <v>19</v>
      </c>
      <c r="F175" s="249" t="s">
        <v>294</v>
      </c>
      <c r="G175" s="247"/>
      <c r="H175" s="250">
        <v>24.352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AT175" s="256" t="s">
        <v>285</v>
      </c>
      <c r="AU175" s="256" t="s">
        <v>86</v>
      </c>
      <c r="AV175" s="13" t="s">
        <v>213</v>
      </c>
      <c r="AW175" s="13" t="s">
        <v>37</v>
      </c>
      <c r="AX175" s="13" t="s">
        <v>84</v>
      </c>
      <c r="AY175" s="256" t="s">
        <v>195</v>
      </c>
    </row>
    <row r="176" s="1" customFormat="1" ht="16.5" customHeight="1">
      <c r="B176" s="39"/>
      <c r="C176" s="217" t="s">
        <v>406</v>
      </c>
      <c r="D176" s="217" t="s">
        <v>198</v>
      </c>
      <c r="E176" s="218" t="s">
        <v>1239</v>
      </c>
      <c r="F176" s="219" t="s">
        <v>1240</v>
      </c>
      <c r="G176" s="220" t="s">
        <v>282</v>
      </c>
      <c r="H176" s="221">
        <v>136.58799999999999</v>
      </c>
      <c r="I176" s="222"/>
      <c r="J176" s="223">
        <f>ROUND(I176*H176,2)</f>
        <v>0</v>
      </c>
      <c r="K176" s="219" t="s">
        <v>208</v>
      </c>
      <c r="L176" s="44"/>
      <c r="M176" s="224" t="s">
        <v>19</v>
      </c>
      <c r="N176" s="225" t="s">
        <v>47</v>
      </c>
      <c r="O176" s="80"/>
      <c r="P176" s="226">
        <f>O176*H176</f>
        <v>0</v>
      </c>
      <c r="Q176" s="226">
        <v>0.041739999999999999</v>
      </c>
      <c r="R176" s="226">
        <f>Q176*H176</f>
        <v>5.7011831199999996</v>
      </c>
      <c r="S176" s="226">
        <v>0</v>
      </c>
      <c r="T176" s="227">
        <f>S176*H176</f>
        <v>0</v>
      </c>
      <c r="AR176" s="18" t="s">
        <v>213</v>
      </c>
      <c r="AT176" s="18" t="s">
        <v>198</v>
      </c>
      <c r="AU176" s="18" t="s">
        <v>86</v>
      </c>
      <c r="AY176" s="18" t="s">
        <v>195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84</v>
      </c>
      <c r="BK176" s="228">
        <f>ROUND(I176*H176,2)</f>
        <v>0</v>
      </c>
      <c r="BL176" s="18" t="s">
        <v>213</v>
      </c>
      <c r="BM176" s="18" t="s">
        <v>1241</v>
      </c>
    </row>
    <row r="177" s="1" customFormat="1">
      <c r="B177" s="39"/>
      <c r="C177" s="40"/>
      <c r="D177" s="229" t="s">
        <v>204</v>
      </c>
      <c r="E177" s="40"/>
      <c r="F177" s="230" t="s">
        <v>1242</v>
      </c>
      <c r="G177" s="40"/>
      <c r="H177" s="40"/>
      <c r="I177" s="144"/>
      <c r="J177" s="40"/>
      <c r="K177" s="40"/>
      <c r="L177" s="44"/>
      <c r="M177" s="231"/>
      <c r="N177" s="80"/>
      <c r="O177" s="80"/>
      <c r="P177" s="80"/>
      <c r="Q177" s="80"/>
      <c r="R177" s="80"/>
      <c r="S177" s="80"/>
      <c r="T177" s="81"/>
      <c r="AT177" s="18" t="s">
        <v>204</v>
      </c>
      <c r="AU177" s="18" t="s">
        <v>86</v>
      </c>
    </row>
    <row r="178" s="12" customFormat="1">
      <c r="B178" s="235"/>
      <c r="C178" s="236"/>
      <c r="D178" s="229" t="s">
        <v>285</v>
      </c>
      <c r="E178" s="237" t="s">
        <v>19</v>
      </c>
      <c r="F178" s="238" t="s">
        <v>1243</v>
      </c>
      <c r="G178" s="236"/>
      <c r="H178" s="239">
        <v>136.58799999999999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285</v>
      </c>
      <c r="AU178" s="245" t="s">
        <v>86</v>
      </c>
      <c r="AV178" s="12" t="s">
        <v>86</v>
      </c>
      <c r="AW178" s="12" t="s">
        <v>37</v>
      </c>
      <c r="AX178" s="12" t="s">
        <v>84</v>
      </c>
      <c r="AY178" s="245" t="s">
        <v>195</v>
      </c>
    </row>
    <row r="179" s="1" customFormat="1" ht="16.5" customHeight="1">
      <c r="B179" s="39"/>
      <c r="C179" s="217" t="s">
        <v>412</v>
      </c>
      <c r="D179" s="217" t="s">
        <v>198</v>
      </c>
      <c r="E179" s="218" t="s">
        <v>1244</v>
      </c>
      <c r="F179" s="219" t="s">
        <v>1245</v>
      </c>
      <c r="G179" s="220" t="s">
        <v>282</v>
      </c>
      <c r="H179" s="221">
        <v>136.58799999999999</v>
      </c>
      <c r="I179" s="222"/>
      <c r="J179" s="223">
        <f>ROUND(I179*H179,2)</f>
        <v>0</v>
      </c>
      <c r="K179" s="219" t="s">
        <v>208</v>
      </c>
      <c r="L179" s="44"/>
      <c r="M179" s="224" t="s">
        <v>19</v>
      </c>
      <c r="N179" s="225" t="s">
        <v>47</v>
      </c>
      <c r="O179" s="80"/>
      <c r="P179" s="226">
        <f>O179*H179</f>
        <v>0</v>
      </c>
      <c r="Q179" s="226">
        <v>2.0000000000000002E-05</v>
      </c>
      <c r="R179" s="226">
        <f>Q179*H179</f>
        <v>0.0027317600000000002</v>
      </c>
      <c r="S179" s="226">
        <v>0</v>
      </c>
      <c r="T179" s="227">
        <f>S179*H179</f>
        <v>0</v>
      </c>
      <c r="AR179" s="18" t="s">
        <v>213</v>
      </c>
      <c r="AT179" s="18" t="s">
        <v>198</v>
      </c>
      <c r="AU179" s="18" t="s">
        <v>86</v>
      </c>
      <c r="AY179" s="18" t="s">
        <v>195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8" t="s">
        <v>84</v>
      </c>
      <c r="BK179" s="228">
        <f>ROUND(I179*H179,2)</f>
        <v>0</v>
      </c>
      <c r="BL179" s="18" t="s">
        <v>213</v>
      </c>
      <c r="BM179" s="18" t="s">
        <v>1246</v>
      </c>
    </row>
    <row r="180" s="1" customFormat="1">
      <c r="B180" s="39"/>
      <c r="C180" s="40"/>
      <c r="D180" s="229" t="s">
        <v>204</v>
      </c>
      <c r="E180" s="40"/>
      <c r="F180" s="230" t="s">
        <v>1247</v>
      </c>
      <c r="G180" s="40"/>
      <c r="H180" s="40"/>
      <c r="I180" s="144"/>
      <c r="J180" s="40"/>
      <c r="K180" s="40"/>
      <c r="L180" s="44"/>
      <c r="M180" s="231"/>
      <c r="N180" s="80"/>
      <c r="O180" s="80"/>
      <c r="P180" s="80"/>
      <c r="Q180" s="80"/>
      <c r="R180" s="80"/>
      <c r="S180" s="80"/>
      <c r="T180" s="81"/>
      <c r="AT180" s="18" t="s">
        <v>204</v>
      </c>
      <c r="AU180" s="18" t="s">
        <v>86</v>
      </c>
    </row>
    <row r="181" s="12" customFormat="1">
      <c r="B181" s="235"/>
      <c r="C181" s="236"/>
      <c r="D181" s="229" t="s">
        <v>285</v>
      </c>
      <c r="E181" s="237" t="s">
        <v>19</v>
      </c>
      <c r="F181" s="238" t="s">
        <v>1243</v>
      </c>
      <c r="G181" s="236"/>
      <c r="H181" s="239">
        <v>136.58799999999999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285</v>
      </c>
      <c r="AU181" s="245" t="s">
        <v>86</v>
      </c>
      <c r="AV181" s="12" t="s">
        <v>86</v>
      </c>
      <c r="AW181" s="12" t="s">
        <v>37</v>
      </c>
      <c r="AX181" s="12" t="s">
        <v>84</v>
      </c>
      <c r="AY181" s="245" t="s">
        <v>195</v>
      </c>
    </row>
    <row r="182" s="1" customFormat="1" ht="16.5" customHeight="1">
      <c r="B182" s="39"/>
      <c r="C182" s="217" t="s">
        <v>544</v>
      </c>
      <c r="D182" s="217" t="s">
        <v>198</v>
      </c>
      <c r="E182" s="218" t="s">
        <v>1248</v>
      </c>
      <c r="F182" s="219" t="s">
        <v>1249</v>
      </c>
      <c r="G182" s="220" t="s">
        <v>336</v>
      </c>
      <c r="H182" s="221">
        <v>3.653</v>
      </c>
      <c r="I182" s="222"/>
      <c r="J182" s="223">
        <f>ROUND(I182*H182,2)</f>
        <v>0</v>
      </c>
      <c r="K182" s="219" t="s">
        <v>208</v>
      </c>
      <c r="L182" s="44"/>
      <c r="M182" s="224" t="s">
        <v>19</v>
      </c>
      <c r="N182" s="225" t="s">
        <v>47</v>
      </c>
      <c r="O182" s="80"/>
      <c r="P182" s="226">
        <f>O182*H182</f>
        <v>0</v>
      </c>
      <c r="Q182" s="226">
        <v>1.04877</v>
      </c>
      <c r="R182" s="226">
        <f>Q182*H182</f>
        <v>3.83115681</v>
      </c>
      <c r="S182" s="226">
        <v>0</v>
      </c>
      <c r="T182" s="227">
        <f>S182*H182</f>
        <v>0</v>
      </c>
      <c r="AR182" s="18" t="s">
        <v>213</v>
      </c>
      <c r="AT182" s="18" t="s">
        <v>198</v>
      </c>
      <c r="AU182" s="18" t="s">
        <v>86</v>
      </c>
      <c r="AY182" s="18" t="s">
        <v>195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8" t="s">
        <v>84</v>
      </c>
      <c r="BK182" s="228">
        <f>ROUND(I182*H182,2)</f>
        <v>0</v>
      </c>
      <c r="BL182" s="18" t="s">
        <v>213</v>
      </c>
      <c r="BM182" s="18" t="s">
        <v>1250</v>
      </c>
    </row>
    <row r="183" s="1" customFormat="1">
      <c r="B183" s="39"/>
      <c r="C183" s="40"/>
      <c r="D183" s="229" t="s">
        <v>204</v>
      </c>
      <c r="E183" s="40"/>
      <c r="F183" s="230" t="s">
        <v>1251</v>
      </c>
      <c r="G183" s="40"/>
      <c r="H183" s="40"/>
      <c r="I183" s="144"/>
      <c r="J183" s="40"/>
      <c r="K183" s="40"/>
      <c r="L183" s="44"/>
      <c r="M183" s="231"/>
      <c r="N183" s="80"/>
      <c r="O183" s="80"/>
      <c r="P183" s="80"/>
      <c r="Q183" s="80"/>
      <c r="R183" s="80"/>
      <c r="S183" s="80"/>
      <c r="T183" s="81"/>
      <c r="AT183" s="18" t="s">
        <v>204</v>
      </c>
      <c r="AU183" s="18" t="s">
        <v>86</v>
      </c>
    </row>
    <row r="184" s="12" customFormat="1">
      <c r="B184" s="235"/>
      <c r="C184" s="236"/>
      <c r="D184" s="229" t="s">
        <v>285</v>
      </c>
      <c r="E184" s="237" t="s">
        <v>19</v>
      </c>
      <c r="F184" s="238" t="s">
        <v>1252</v>
      </c>
      <c r="G184" s="236"/>
      <c r="H184" s="239">
        <v>3.653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285</v>
      </c>
      <c r="AU184" s="245" t="s">
        <v>86</v>
      </c>
      <c r="AV184" s="12" t="s">
        <v>86</v>
      </c>
      <c r="AW184" s="12" t="s">
        <v>37</v>
      </c>
      <c r="AX184" s="12" t="s">
        <v>84</v>
      </c>
      <c r="AY184" s="245" t="s">
        <v>195</v>
      </c>
    </row>
    <row r="185" s="1" customFormat="1" ht="16.5" customHeight="1">
      <c r="B185" s="39"/>
      <c r="C185" s="217" t="s">
        <v>552</v>
      </c>
      <c r="D185" s="217" t="s">
        <v>198</v>
      </c>
      <c r="E185" s="218" t="s">
        <v>1253</v>
      </c>
      <c r="F185" s="219" t="s">
        <v>1254</v>
      </c>
      <c r="G185" s="220" t="s">
        <v>289</v>
      </c>
      <c r="H185" s="221">
        <v>43.317</v>
      </c>
      <c r="I185" s="222"/>
      <c r="J185" s="223">
        <f>ROUND(I185*H185,2)</f>
        <v>0</v>
      </c>
      <c r="K185" s="219" t="s">
        <v>208</v>
      </c>
      <c r="L185" s="44"/>
      <c r="M185" s="224" t="s">
        <v>19</v>
      </c>
      <c r="N185" s="225" t="s">
        <v>47</v>
      </c>
      <c r="O185" s="80"/>
      <c r="P185" s="226">
        <f>O185*H185</f>
        <v>0</v>
      </c>
      <c r="Q185" s="226">
        <v>2.4535100000000001</v>
      </c>
      <c r="R185" s="226">
        <f>Q185*H185</f>
        <v>106.27869267</v>
      </c>
      <c r="S185" s="226">
        <v>0</v>
      </c>
      <c r="T185" s="227">
        <f>S185*H185</f>
        <v>0</v>
      </c>
      <c r="AR185" s="18" t="s">
        <v>213</v>
      </c>
      <c r="AT185" s="18" t="s">
        <v>198</v>
      </c>
      <c r="AU185" s="18" t="s">
        <v>86</v>
      </c>
      <c r="AY185" s="18" t="s">
        <v>195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8" t="s">
        <v>84</v>
      </c>
      <c r="BK185" s="228">
        <f>ROUND(I185*H185,2)</f>
        <v>0</v>
      </c>
      <c r="BL185" s="18" t="s">
        <v>213</v>
      </c>
      <c r="BM185" s="18" t="s">
        <v>1255</v>
      </c>
    </row>
    <row r="186" s="1" customFormat="1">
      <c r="B186" s="39"/>
      <c r="C186" s="40"/>
      <c r="D186" s="229" t="s">
        <v>204</v>
      </c>
      <c r="E186" s="40"/>
      <c r="F186" s="230" t="s">
        <v>1256</v>
      </c>
      <c r="G186" s="40"/>
      <c r="H186" s="40"/>
      <c r="I186" s="144"/>
      <c r="J186" s="40"/>
      <c r="K186" s="40"/>
      <c r="L186" s="44"/>
      <c r="M186" s="231"/>
      <c r="N186" s="80"/>
      <c r="O186" s="80"/>
      <c r="P186" s="80"/>
      <c r="Q186" s="80"/>
      <c r="R186" s="80"/>
      <c r="S186" s="80"/>
      <c r="T186" s="81"/>
      <c r="AT186" s="18" t="s">
        <v>204</v>
      </c>
      <c r="AU186" s="18" t="s">
        <v>86</v>
      </c>
    </row>
    <row r="187" s="14" customFormat="1">
      <c r="B187" s="257"/>
      <c r="C187" s="258"/>
      <c r="D187" s="229" t="s">
        <v>285</v>
      </c>
      <c r="E187" s="259" t="s">
        <v>19</v>
      </c>
      <c r="F187" s="260" t="s">
        <v>1257</v>
      </c>
      <c r="G187" s="258"/>
      <c r="H187" s="259" t="s">
        <v>19</v>
      </c>
      <c r="I187" s="261"/>
      <c r="J187" s="258"/>
      <c r="K187" s="258"/>
      <c r="L187" s="262"/>
      <c r="M187" s="263"/>
      <c r="N187" s="264"/>
      <c r="O187" s="264"/>
      <c r="P187" s="264"/>
      <c r="Q187" s="264"/>
      <c r="R187" s="264"/>
      <c r="S187" s="264"/>
      <c r="T187" s="265"/>
      <c r="AT187" s="266" t="s">
        <v>285</v>
      </c>
      <c r="AU187" s="266" t="s">
        <v>86</v>
      </c>
      <c r="AV187" s="14" t="s">
        <v>84</v>
      </c>
      <c r="AW187" s="14" t="s">
        <v>37</v>
      </c>
      <c r="AX187" s="14" t="s">
        <v>76</v>
      </c>
      <c r="AY187" s="266" t="s">
        <v>195</v>
      </c>
    </row>
    <row r="188" s="12" customFormat="1">
      <c r="B188" s="235"/>
      <c r="C188" s="236"/>
      <c r="D188" s="229" t="s">
        <v>285</v>
      </c>
      <c r="E188" s="237" t="s">
        <v>19</v>
      </c>
      <c r="F188" s="238" t="s">
        <v>1258</v>
      </c>
      <c r="G188" s="236"/>
      <c r="H188" s="239">
        <v>43.317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285</v>
      </c>
      <c r="AU188" s="245" t="s">
        <v>86</v>
      </c>
      <c r="AV188" s="12" t="s">
        <v>86</v>
      </c>
      <c r="AW188" s="12" t="s">
        <v>37</v>
      </c>
      <c r="AX188" s="12" t="s">
        <v>84</v>
      </c>
      <c r="AY188" s="245" t="s">
        <v>195</v>
      </c>
    </row>
    <row r="189" s="1" customFormat="1" ht="16.5" customHeight="1">
      <c r="B189" s="39"/>
      <c r="C189" s="217" t="s">
        <v>561</v>
      </c>
      <c r="D189" s="217" t="s">
        <v>198</v>
      </c>
      <c r="E189" s="218" t="s">
        <v>1259</v>
      </c>
      <c r="F189" s="219" t="s">
        <v>1260</v>
      </c>
      <c r="G189" s="220" t="s">
        <v>289</v>
      </c>
      <c r="H189" s="221">
        <v>5.8319999999999999</v>
      </c>
      <c r="I189" s="222"/>
      <c r="J189" s="223">
        <f>ROUND(I189*H189,2)</f>
        <v>0</v>
      </c>
      <c r="K189" s="219" t="s">
        <v>208</v>
      </c>
      <c r="L189" s="44"/>
      <c r="M189" s="224" t="s">
        <v>19</v>
      </c>
      <c r="N189" s="225" t="s">
        <v>47</v>
      </c>
      <c r="O189" s="80"/>
      <c r="P189" s="226">
        <f>O189*H189</f>
        <v>0</v>
      </c>
      <c r="Q189" s="226">
        <v>2.4777999999999998</v>
      </c>
      <c r="R189" s="226">
        <f>Q189*H189</f>
        <v>14.450529599999998</v>
      </c>
      <c r="S189" s="226">
        <v>0</v>
      </c>
      <c r="T189" s="227">
        <f>S189*H189</f>
        <v>0</v>
      </c>
      <c r="AR189" s="18" t="s">
        <v>213</v>
      </c>
      <c r="AT189" s="18" t="s">
        <v>198</v>
      </c>
      <c r="AU189" s="18" t="s">
        <v>86</v>
      </c>
      <c r="AY189" s="18" t="s">
        <v>195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8" t="s">
        <v>84</v>
      </c>
      <c r="BK189" s="228">
        <f>ROUND(I189*H189,2)</f>
        <v>0</v>
      </c>
      <c r="BL189" s="18" t="s">
        <v>213</v>
      </c>
      <c r="BM189" s="18" t="s">
        <v>1261</v>
      </c>
    </row>
    <row r="190" s="1" customFormat="1">
      <c r="B190" s="39"/>
      <c r="C190" s="40"/>
      <c r="D190" s="229" t="s">
        <v>204</v>
      </c>
      <c r="E190" s="40"/>
      <c r="F190" s="230" t="s">
        <v>1262</v>
      </c>
      <c r="G190" s="40"/>
      <c r="H190" s="40"/>
      <c r="I190" s="144"/>
      <c r="J190" s="40"/>
      <c r="K190" s="40"/>
      <c r="L190" s="44"/>
      <c r="M190" s="231"/>
      <c r="N190" s="80"/>
      <c r="O190" s="80"/>
      <c r="P190" s="80"/>
      <c r="Q190" s="80"/>
      <c r="R190" s="80"/>
      <c r="S190" s="80"/>
      <c r="T190" s="81"/>
      <c r="AT190" s="18" t="s">
        <v>204</v>
      </c>
      <c r="AU190" s="18" t="s">
        <v>86</v>
      </c>
    </row>
    <row r="191" s="14" customFormat="1">
      <c r="B191" s="257"/>
      <c r="C191" s="258"/>
      <c r="D191" s="229" t="s">
        <v>285</v>
      </c>
      <c r="E191" s="259" t="s">
        <v>19</v>
      </c>
      <c r="F191" s="260" t="s">
        <v>1263</v>
      </c>
      <c r="G191" s="258"/>
      <c r="H191" s="259" t="s">
        <v>19</v>
      </c>
      <c r="I191" s="261"/>
      <c r="J191" s="258"/>
      <c r="K191" s="258"/>
      <c r="L191" s="262"/>
      <c r="M191" s="263"/>
      <c r="N191" s="264"/>
      <c r="O191" s="264"/>
      <c r="P191" s="264"/>
      <c r="Q191" s="264"/>
      <c r="R191" s="264"/>
      <c r="S191" s="264"/>
      <c r="T191" s="265"/>
      <c r="AT191" s="266" t="s">
        <v>285</v>
      </c>
      <c r="AU191" s="266" t="s">
        <v>86</v>
      </c>
      <c r="AV191" s="14" t="s">
        <v>84</v>
      </c>
      <c r="AW191" s="14" t="s">
        <v>37</v>
      </c>
      <c r="AX191" s="14" t="s">
        <v>76</v>
      </c>
      <c r="AY191" s="266" t="s">
        <v>195</v>
      </c>
    </row>
    <row r="192" s="12" customFormat="1">
      <c r="B192" s="235"/>
      <c r="C192" s="236"/>
      <c r="D192" s="229" t="s">
        <v>285</v>
      </c>
      <c r="E192" s="237" t="s">
        <v>19</v>
      </c>
      <c r="F192" s="238" t="s">
        <v>1264</v>
      </c>
      <c r="G192" s="236"/>
      <c r="H192" s="239">
        <v>5.8319999999999999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285</v>
      </c>
      <c r="AU192" s="245" t="s">
        <v>86</v>
      </c>
      <c r="AV192" s="12" t="s">
        <v>86</v>
      </c>
      <c r="AW192" s="12" t="s">
        <v>37</v>
      </c>
      <c r="AX192" s="12" t="s">
        <v>84</v>
      </c>
      <c r="AY192" s="245" t="s">
        <v>195</v>
      </c>
    </row>
    <row r="193" s="1" customFormat="1" ht="16.5" customHeight="1">
      <c r="B193" s="39"/>
      <c r="C193" s="217" t="s">
        <v>567</v>
      </c>
      <c r="D193" s="217" t="s">
        <v>198</v>
      </c>
      <c r="E193" s="218" t="s">
        <v>1265</v>
      </c>
      <c r="F193" s="219" t="s">
        <v>1266</v>
      </c>
      <c r="G193" s="220" t="s">
        <v>282</v>
      </c>
      <c r="H193" s="221">
        <v>139.01900000000001</v>
      </c>
      <c r="I193" s="222"/>
      <c r="J193" s="223">
        <f>ROUND(I193*H193,2)</f>
        <v>0</v>
      </c>
      <c r="K193" s="219" t="s">
        <v>208</v>
      </c>
      <c r="L193" s="44"/>
      <c r="M193" s="224" t="s">
        <v>19</v>
      </c>
      <c r="N193" s="225" t="s">
        <v>47</v>
      </c>
      <c r="O193" s="80"/>
      <c r="P193" s="226">
        <f>O193*H193</f>
        <v>0</v>
      </c>
      <c r="Q193" s="226">
        <v>0.00132</v>
      </c>
      <c r="R193" s="226">
        <f>Q193*H193</f>
        <v>0.18350508000000002</v>
      </c>
      <c r="S193" s="226">
        <v>0</v>
      </c>
      <c r="T193" s="227">
        <f>S193*H193</f>
        <v>0</v>
      </c>
      <c r="AR193" s="18" t="s">
        <v>213</v>
      </c>
      <c r="AT193" s="18" t="s">
        <v>198</v>
      </c>
      <c r="AU193" s="18" t="s">
        <v>86</v>
      </c>
      <c r="AY193" s="18" t="s">
        <v>195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8" t="s">
        <v>84</v>
      </c>
      <c r="BK193" s="228">
        <f>ROUND(I193*H193,2)</f>
        <v>0</v>
      </c>
      <c r="BL193" s="18" t="s">
        <v>213</v>
      </c>
      <c r="BM193" s="18" t="s">
        <v>1267</v>
      </c>
    </row>
    <row r="194" s="1" customFormat="1">
      <c r="B194" s="39"/>
      <c r="C194" s="40"/>
      <c r="D194" s="229" t="s">
        <v>204</v>
      </c>
      <c r="E194" s="40"/>
      <c r="F194" s="230" t="s">
        <v>1268</v>
      </c>
      <c r="G194" s="40"/>
      <c r="H194" s="40"/>
      <c r="I194" s="144"/>
      <c r="J194" s="40"/>
      <c r="K194" s="40"/>
      <c r="L194" s="44"/>
      <c r="M194" s="231"/>
      <c r="N194" s="80"/>
      <c r="O194" s="80"/>
      <c r="P194" s="80"/>
      <c r="Q194" s="80"/>
      <c r="R194" s="80"/>
      <c r="S194" s="80"/>
      <c r="T194" s="81"/>
      <c r="AT194" s="18" t="s">
        <v>204</v>
      </c>
      <c r="AU194" s="18" t="s">
        <v>86</v>
      </c>
    </row>
    <row r="195" s="12" customFormat="1">
      <c r="B195" s="235"/>
      <c r="C195" s="236"/>
      <c r="D195" s="229" t="s">
        <v>285</v>
      </c>
      <c r="E195" s="237" t="s">
        <v>19</v>
      </c>
      <c r="F195" s="238" t="s">
        <v>1269</v>
      </c>
      <c r="G195" s="236"/>
      <c r="H195" s="239">
        <v>107.374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285</v>
      </c>
      <c r="AU195" s="245" t="s">
        <v>86</v>
      </c>
      <c r="AV195" s="12" t="s">
        <v>86</v>
      </c>
      <c r="AW195" s="12" t="s">
        <v>37</v>
      </c>
      <c r="AX195" s="12" t="s">
        <v>76</v>
      </c>
      <c r="AY195" s="245" t="s">
        <v>195</v>
      </c>
    </row>
    <row r="196" s="12" customFormat="1">
      <c r="B196" s="235"/>
      <c r="C196" s="236"/>
      <c r="D196" s="229" t="s">
        <v>285</v>
      </c>
      <c r="E196" s="237" t="s">
        <v>19</v>
      </c>
      <c r="F196" s="238" t="s">
        <v>1270</v>
      </c>
      <c r="G196" s="236"/>
      <c r="H196" s="239">
        <v>31.645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285</v>
      </c>
      <c r="AU196" s="245" t="s">
        <v>86</v>
      </c>
      <c r="AV196" s="12" t="s">
        <v>86</v>
      </c>
      <c r="AW196" s="12" t="s">
        <v>37</v>
      </c>
      <c r="AX196" s="12" t="s">
        <v>76</v>
      </c>
      <c r="AY196" s="245" t="s">
        <v>195</v>
      </c>
    </row>
    <row r="197" s="13" customFormat="1">
      <c r="B197" s="246"/>
      <c r="C197" s="247"/>
      <c r="D197" s="229" t="s">
        <v>285</v>
      </c>
      <c r="E197" s="248" t="s">
        <v>19</v>
      </c>
      <c r="F197" s="249" t="s">
        <v>294</v>
      </c>
      <c r="G197" s="247"/>
      <c r="H197" s="250">
        <v>139.01900000000001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AT197" s="256" t="s">
        <v>285</v>
      </c>
      <c r="AU197" s="256" t="s">
        <v>86</v>
      </c>
      <c r="AV197" s="13" t="s">
        <v>213</v>
      </c>
      <c r="AW197" s="13" t="s">
        <v>37</v>
      </c>
      <c r="AX197" s="13" t="s">
        <v>84</v>
      </c>
      <c r="AY197" s="256" t="s">
        <v>195</v>
      </c>
    </row>
    <row r="198" s="1" customFormat="1" ht="16.5" customHeight="1">
      <c r="B198" s="39"/>
      <c r="C198" s="217" t="s">
        <v>573</v>
      </c>
      <c r="D198" s="217" t="s">
        <v>198</v>
      </c>
      <c r="E198" s="218" t="s">
        <v>1271</v>
      </c>
      <c r="F198" s="219" t="s">
        <v>1272</v>
      </c>
      <c r="G198" s="220" t="s">
        <v>282</v>
      </c>
      <c r="H198" s="221">
        <v>139.01900000000001</v>
      </c>
      <c r="I198" s="222"/>
      <c r="J198" s="223">
        <f>ROUND(I198*H198,2)</f>
        <v>0</v>
      </c>
      <c r="K198" s="219" t="s">
        <v>208</v>
      </c>
      <c r="L198" s="44"/>
      <c r="M198" s="224" t="s">
        <v>19</v>
      </c>
      <c r="N198" s="225" t="s">
        <v>47</v>
      </c>
      <c r="O198" s="80"/>
      <c r="P198" s="226">
        <f>O198*H198</f>
        <v>0</v>
      </c>
      <c r="Q198" s="226">
        <v>4.0000000000000003E-05</v>
      </c>
      <c r="R198" s="226">
        <f>Q198*H198</f>
        <v>0.0055607600000000005</v>
      </c>
      <c r="S198" s="226">
        <v>0</v>
      </c>
      <c r="T198" s="227">
        <f>S198*H198</f>
        <v>0</v>
      </c>
      <c r="AR198" s="18" t="s">
        <v>213</v>
      </c>
      <c r="AT198" s="18" t="s">
        <v>198</v>
      </c>
      <c r="AU198" s="18" t="s">
        <v>86</v>
      </c>
      <c r="AY198" s="18" t="s">
        <v>195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8" t="s">
        <v>84</v>
      </c>
      <c r="BK198" s="228">
        <f>ROUND(I198*H198,2)</f>
        <v>0</v>
      </c>
      <c r="BL198" s="18" t="s">
        <v>213</v>
      </c>
      <c r="BM198" s="18" t="s">
        <v>1273</v>
      </c>
    </row>
    <row r="199" s="1" customFormat="1">
      <c r="B199" s="39"/>
      <c r="C199" s="40"/>
      <c r="D199" s="229" t="s">
        <v>204</v>
      </c>
      <c r="E199" s="40"/>
      <c r="F199" s="230" t="s">
        <v>1274</v>
      </c>
      <c r="G199" s="40"/>
      <c r="H199" s="40"/>
      <c r="I199" s="144"/>
      <c r="J199" s="40"/>
      <c r="K199" s="40"/>
      <c r="L199" s="44"/>
      <c r="M199" s="231"/>
      <c r="N199" s="80"/>
      <c r="O199" s="80"/>
      <c r="P199" s="80"/>
      <c r="Q199" s="80"/>
      <c r="R199" s="80"/>
      <c r="S199" s="80"/>
      <c r="T199" s="81"/>
      <c r="AT199" s="18" t="s">
        <v>204</v>
      </c>
      <c r="AU199" s="18" t="s">
        <v>86</v>
      </c>
    </row>
    <row r="200" s="12" customFormat="1">
      <c r="B200" s="235"/>
      <c r="C200" s="236"/>
      <c r="D200" s="229" t="s">
        <v>285</v>
      </c>
      <c r="E200" s="237" t="s">
        <v>19</v>
      </c>
      <c r="F200" s="238" t="s">
        <v>1269</v>
      </c>
      <c r="G200" s="236"/>
      <c r="H200" s="239">
        <v>107.374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285</v>
      </c>
      <c r="AU200" s="245" t="s">
        <v>86</v>
      </c>
      <c r="AV200" s="12" t="s">
        <v>86</v>
      </c>
      <c r="AW200" s="12" t="s">
        <v>37</v>
      </c>
      <c r="AX200" s="12" t="s">
        <v>76</v>
      </c>
      <c r="AY200" s="245" t="s">
        <v>195</v>
      </c>
    </row>
    <row r="201" s="12" customFormat="1">
      <c r="B201" s="235"/>
      <c r="C201" s="236"/>
      <c r="D201" s="229" t="s">
        <v>285</v>
      </c>
      <c r="E201" s="237" t="s">
        <v>19</v>
      </c>
      <c r="F201" s="238" t="s">
        <v>1275</v>
      </c>
      <c r="G201" s="236"/>
      <c r="H201" s="239">
        <v>31.645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285</v>
      </c>
      <c r="AU201" s="245" t="s">
        <v>86</v>
      </c>
      <c r="AV201" s="12" t="s">
        <v>86</v>
      </c>
      <c r="AW201" s="12" t="s">
        <v>37</v>
      </c>
      <c r="AX201" s="12" t="s">
        <v>76</v>
      </c>
      <c r="AY201" s="245" t="s">
        <v>195</v>
      </c>
    </row>
    <row r="202" s="13" customFormat="1">
      <c r="B202" s="246"/>
      <c r="C202" s="247"/>
      <c r="D202" s="229" t="s">
        <v>285</v>
      </c>
      <c r="E202" s="248" t="s">
        <v>19</v>
      </c>
      <c r="F202" s="249" t="s">
        <v>294</v>
      </c>
      <c r="G202" s="247"/>
      <c r="H202" s="250">
        <v>139.01900000000001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AT202" s="256" t="s">
        <v>285</v>
      </c>
      <c r="AU202" s="256" t="s">
        <v>86</v>
      </c>
      <c r="AV202" s="13" t="s">
        <v>213</v>
      </c>
      <c r="AW202" s="13" t="s">
        <v>37</v>
      </c>
      <c r="AX202" s="13" t="s">
        <v>84</v>
      </c>
      <c r="AY202" s="256" t="s">
        <v>195</v>
      </c>
    </row>
    <row r="203" s="1" customFormat="1" ht="16.5" customHeight="1">
      <c r="B203" s="39"/>
      <c r="C203" s="217" t="s">
        <v>579</v>
      </c>
      <c r="D203" s="217" t="s">
        <v>198</v>
      </c>
      <c r="E203" s="218" t="s">
        <v>1276</v>
      </c>
      <c r="F203" s="219" t="s">
        <v>1277</v>
      </c>
      <c r="G203" s="220" t="s">
        <v>336</v>
      </c>
      <c r="H203" s="221">
        <v>9.8290000000000006</v>
      </c>
      <c r="I203" s="222"/>
      <c r="J203" s="223">
        <f>ROUND(I203*H203,2)</f>
        <v>0</v>
      </c>
      <c r="K203" s="219" t="s">
        <v>208</v>
      </c>
      <c r="L203" s="44"/>
      <c r="M203" s="224" t="s">
        <v>19</v>
      </c>
      <c r="N203" s="225" t="s">
        <v>47</v>
      </c>
      <c r="O203" s="80"/>
      <c r="P203" s="226">
        <f>O203*H203</f>
        <v>0</v>
      </c>
      <c r="Q203" s="226">
        <v>1.0763700000000001</v>
      </c>
      <c r="R203" s="226">
        <f>Q203*H203</f>
        <v>10.579640730000001</v>
      </c>
      <c r="S203" s="226">
        <v>0</v>
      </c>
      <c r="T203" s="227">
        <f>S203*H203</f>
        <v>0</v>
      </c>
      <c r="AR203" s="18" t="s">
        <v>213</v>
      </c>
      <c r="AT203" s="18" t="s">
        <v>198</v>
      </c>
      <c r="AU203" s="18" t="s">
        <v>86</v>
      </c>
      <c r="AY203" s="18" t="s">
        <v>195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8" t="s">
        <v>84</v>
      </c>
      <c r="BK203" s="228">
        <f>ROUND(I203*H203,2)</f>
        <v>0</v>
      </c>
      <c r="BL203" s="18" t="s">
        <v>213</v>
      </c>
      <c r="BM203" s="18" t="s">
        <v>1278</v>
      </c>
    </row>
    <row r="204" s="1" customFormat="1">
      <c r="B204" s="39"/>
      <c r="C204" s="40"/>
      <c r="D204" s="229" t="s">
        <v>204</v>
      </c>
      <c r="E204" s="40"/>
      <c r="F204" s="230" t="s">
        <v>1279</v>
      </c>
      <c r="G204" s="40"/>
      <c r="H204" s="40"/>
      <c r="I204" s="144"/>
      <c r="J204" s="40"/>
      <c r="K204" s="40"/>
      <c r="L204" s="44"/>
      <c r="M204" s="231"/>
      <c r="N204" s="80"/>
      <c r="O204" s="80"/>
      <c r="P204" s="80"/>
      <c r="Q204" s="80"/>
      <c r="R204" s="80"/>
      <c r="S204" s="80"/>
      <c r="T204" s="81"/>
      <c r="AT204" s="18" t="s">
        <v>204</v>
      </c>
      <c r="AU204" s="18" t="s">
        <v>86</v>
      </c>
    </row>
    <row r="205" s="12" customFormat="1">
      <c r="B205" s="235"/>
      <c r="C205" s="236"/>
      <c r="D205" s="229" t="s">
        <v>285</v>
      </c>
      <c r="E205" s="237" t="s">
        <v>19</v>
      </c>
      <c r="F205" s="238" t="s">
        <v>1280</v>
      </c>
      <c r="G205" s="236"/>
      <c r="H205" s="239">
        <v>8.6630000000000003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285</v>
      </c>
      <c r="AU205" s="245" t="s">
        <v>86</v>
      </c>
      <c r="AV205" s="12" t="s">
        <v>86</v>
      </c>
      <c r="AW205" s="12" t="s">
        <v>37</v>
      </c>
      <c r="AX205" s="12" t="s">
        <v>76</v>
      </c>
      <c r="AY205" s="245" t="s">
        <v>195</v>
      </c>
    </row>
    <row r="206" s="12" customFormat="1">
      <c r="B206" s="235"/>
      <c r="C206" s="236"/>
      <c r="D206" s="229" t="s">
        <v>285</v>
      </c>
      <c r="E206" s="237" t="s">
        <v>19</v>
      </c>
      <c r="F206" s="238" t="s">
        <v>1281</v>
      </c>
      <c r="G206" s="236"/>
      <c r="H206" s="239">
        <v>1.1659999999999999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285</v>
      </c>
      <c r="AU206" s="245" t="s">
        <v>86</v>
      </c>
      <c r="AV206" s="12" t="s">
        <v>86</v>
      </c>
      <c r="AW206" s="12" t="s">
        <v>37</v>
      </c>
      <c r="AX206" s="12" t="s">
        <v>76</v>
      </c>
      <c r="AY206" s="245" t="s">
        <v>195</v>
      </c>
    </row>
    <row r="207" s="13" customFormat="1">
      <c r="B207" s="246"/>
      <c r="C207" s="247"/>
      <c r="D207" s="229" t="s">
        <v>285</v>
      </c>
      <c r="E207" s="248" t="s">
        <v>19</v>
      </c>
      <c r="F207" s="249" t="s">
        <v>294</v>
      </c>
      <c r="G207" s="247"/>
      <c r="H207" s="250">
        <v>9.8290000000000006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285</v>
      </c>
      <c r="AU207" s="256" t="s">
        <v>86</v>
      </c>
      <c r="AV207" s="13" t="s">
        <v>213</v>
      </c>
      <c r="AW207" s="13" t="s">
        <v>37</v>
      </c>
      <c r="AX207" s="13" t="s">
        <v>84</v>
      </c>
      <c r="AY207" s="256" t="s">
        <v>195</v>
      </c>
    </row>
    <row r="208" s="1" customFormat="1" ht="16.5" customHeight="1">
      <c r="B208" s="39"/>
      <c r="C208" s="217" t="s">
        <v>587</v>
      </c>
      <c r="D208" s="217" t="s">
        <v>198</v>
      </c>
      <c r="E208" s="218" t="s">
        <v>1282</v>
      </c>
      <c r="F208" s="219" t="s">
        <v>1283</v>
      </c>
      <c r="G208" s="220" t="s">
        <v>312</v>
      </c>
      <c r="H208" s="221">
        <v>74</v>
      </c>
      <c r="I208" s="222"/>
      <c r="J208" s="223">
        <f>ROUND(I208*H208,2)</f>
        <v>0</v>
      </c>
      <c r="K208" s="219" t="s">
        <v>208</v>
      </c>
      <c r="L208" s="44"/>
      <c r="M208" s="224" t="s">
        <v>19</v>
      </c>
      <c r="N208" s="225" t="s">
        <v>47</v>
      </c>
      <c r="O208" s="80"/>
      <c r="P208" s="226">
        <f>O208*H208</f>
        <v>0</v>
      </c>
      <c r="Q208" s="226">
        <v>0.00044999999999999999</v>
      </c>
      <c r="R208" s="226">
        <f>Q208*H208</f>
        <v>0.033299999999999996</v>
      </c>
      <c r="S208" s="226">
        <v>0</v>
      </c>
      <c r="T208" s="227">
        <f>S208*H208</f>
        <v>0</v>
      </c>
      <c r="AR208" s="18" t="s">
        <v>213</v>
      </c>
      <c r="AT208" s="18" t="s">
        <v>198</v>
      </c>
      <c r="AU208" s="18" t="s">
        <v>86</v>
      </c>
      <c r="AY208" s="18" t="s">
        <v>195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8" t="s">
        <v>84</v>
      </c>
      <c r="BK208" s="228">
        <f>ROUND(I208*H208,2)</f>
        <v>0</v>
      </c>
      <c r="BL208" s="18" t="s">
        <v>213</v>
      </c>
      <c r="BM208" s="18" t="s">
        <v>1284</v>
      </c>
    </row>
    <row r="209" s="1" customFormat="1">
      <c r="B209" s="39"/>
      <c r="C209" s="40"/>
      <c r="D209" s="229" t="s">
        <v>204</v>
      </c>
      <c r="E209" s="40"/>
      <c r="F209" s="230" t="s">
        <v>1285</v>
      </c>
      <c r="G209" s="40"/>
      <c r="H209" s="40"/>
      <c r="I209" s="144"/>
      <c r="J209" s="40"/>
      <c r="K209" s="40"/>
      <c r="L209" s="44"/>
      <c r="M209" s="231"/>
      <c r="N209" s="80"/>
      <c r="O209" s="80"/>
      <c r="P209" s="80"/>
      <c r="Q209" s="80"/>
      <c r="R209" s="80"/>
      <c r="S209" s="80"/>
      <c r="T209" s="81"/>
      <c r="AT209" s="18" t="s">
        <v>204</v>
      </c>
      <c r="AU209" s="18" t="s">
        <v>86</v>
      </c>
    </row>
    <row r="210" s="12" customFormat="1">
      <c r="B210" s="235"/>
      <c r="C210" s="236"/>
      <c r="D210" s="229" t="s">
        <v>285</v>
      </c>
      <c r="E210" s="237" t="s">
        <v>19</v>
      </c>
      <c r="F210" s="238" t="s">
        <v>1286</v>
      </c>
      <c r="G210" s="236"/>
      <c r="H210" s="239">
        <v>74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285</v>
      </c>
      <c r="AU210" s="245" t="s">
        <v>86</v>
      </c>
      <c r="AV210" s="12" t="s">
        <v>86</v>
      </c>
      <c r="AW210" s="12" t="s">
        <v>37</v>
      </c>
      <c r="AX210" s="12" t="s">
        <v>84</v>
      </c>
      <c r="AY210" s="245" t="s">
        <v>195</v>
      </c>
    </row>
    <row r="211" s="1" customFormat="1" ht="16.5" customHeight="1">
      <c r="B211" s="39"/>
      <c r="C211" s="217" t="s">
        <v>593</v>
      </c>
      <c r="D211" s="217" t="s">
        <v>198</v>
      </c>
      <c r="E211" s="218" t="s">
        <v>1287</v>
      </c>
      <c r="F211" s="219" t="s">
        <v>1288</v>
      </c>
      <c r="G211" s="220" t="s">
        <v>312</v>
      </c>
      <c r="H211" s="221">
        <v>185</v>
      </c>
      <c r="I211" s="222"/>
      <c r="J211" s="223">
        <f>ROUND(I211*H211,2)</f>
        <v>0</v>
      </c>
      <c r="K211" s="219" t="s">
        <v>208</v>
      </c>
      <c r="L211" s="44"/>
      <c r="M211" s="224" t="s">
        <v>19</v>
      </c>
      <c r="N211" s="225" t="s">
        <v>47</v>
      </c>
      <c r="O211" s="80"/>
      <c r="P211" s="226">
        <f>O211*H211</f>
        <v>0</v>
      </c>
      <c r="Q211" s="226">
        <v>0.00080999999999999996</v>
      </c>
      <c r="R211" s="226">
        <f>Q211*H211</f>
        <v>0.14984999999999998</v>
      </c>
      <c r="S211" s="226">
        <v>0</v>
      </c>
      <c r="T211" s="227">
        <f>S211*H211</f>
        <v>0</v>
      </c>
      <c r="AR211" s="18" t="s">
        <v>213</v>
      </c>
      <c r="AT211" s="18" t="s">
        <v>198</v>
      </c>
      <c r="AU211" s="18" t="s">
        <v>86</v>
      </c>
      <c r="AY211" s="18" t="s">
        <v>195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8" t="s">
        <v>84</v>
      </c>
      <c r="BK211" s="228">
        <f>ROUND(I211*H211,2)</f>
        <v>0</v>
      </c>
      <c r="BL211" s="18" t="s">
        <v>213</v>
      </c>
      <c r="BM211" s="18" t="s">
        <v>1289</v>
      </c>
    </row>
    <row r="212" s="1" customFormat="1">
      <c r="B212" s="39"/>
      <c r="C212" s="40"/>
      <c r="D212" s="229" t="s">
        <v>204</v>
      </c>
      <c r="E212" s="40"/>
      <c r="F212" s="230" t="s">
        <v>1290</v>
      </c>
      <c r="G212" s="40"/>
      <c r="H212" s="40"/>
      <c r="I212" s="144"/>
      <c r="J212" s="40"/>
      <c r="K212" s="40"/>
      <c r="L212" s="44"/>
      <c r="M212" s="231"/>
      <c r="N212" s="80"/>
      <c r="O212" s="80"/>
      <c r="P212" s="80"/>
      <c r="Q212" s="80"/>
      <c r="R212" s="80"/>
      <c r="S212" s="80"/>
      <c r="T212" s="81"/>
      <c r="AT212" s="18" t="s">
        <v>204</v>
      </c>
      <c r="AU212" s="18" t="s">
        <v>86</v>
      </c>
    </row>
    <row r="213" s="12" customFormat="1">
      <c r="B213" s="235"/>
      <c r="C213" s="236"/>
      <c r="D213" s="229" t="s">
        <v>285</v>
      </c>
      <c r="E213" s="237" t="s">
        <v>19</v>
      </c>
      <c r="F213" s="238" t="s">
        <v>1291</v>
      </c>
      <c r="G213" s="236"/>
      <c r="H213" s="239">
        <v>185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285</v>
      </c>
      <c r="AU213" s="245" t="s">
        <v>86</v>
      </c>
      <c r="AV213" s="12" t="s">
        <v>86</v>
      </c>
      <c r="AW213" s="12" t="s">
        <v>37</v>
      </c>
      <c r="AX213" s="12" t="s">
        <v>84</v>
      </c>
      <c r="AY213" s="245" t="s">
        <v>195</v>
      </c>
    </row>
    <row r="214" s="1" customFormat="1" ht="16.5" customHeight="1">
      <c r="B214" s="39"/>
      <c r="C214" s="217" t="s">
        <v>598</v>
      </c>
      <c r="D214" s="217" t="s">
        <v>198</v>
      </c>
      <c r="E214" s="218" t="s">
        <v>1292</v>
      </c>
      <c r="F214" s="219" t="s">
        <v>1293</v>
      </c>
      <c r="G214" s="220" t="s">
        <v>312</v>
      </c>
      <c r="H214" s="221">
        <v>148</v>
      </c>
      <c r="I214" s="222"/>
      <c r="J214" s="223">
        <f>ROUND(I214*H214,2)</f>
        <v>0</v>
      </c>
      <c r="K214" s="219" t="s">
        <v>208</v>
      </c>
      <c r="L214" s="44"/>
      <c r="M214" s="224" t="s">
        <v>19</v>
      </c>
      <c r="N214" s="225" t="s">
        <v>47</v>
      </c>
      <c r="O214" s="80"/>
      <c r="P214" s="226">
        <f>O214*H214</f>
        <v>0</v>
      </c>
      <c r="Q214" s="226">
        <v>0.00091</v>
      </c>
      <c r="R214" s="226">
        <f>Q214*H214</f>
        <v>0.13467999999999999</v>
      </c>
      <c r="S214" s="226">
        <v>0</v>
      </c>
      <c r="T214" s="227">
        <f>S214*H214</f>
        <v>0</v>
      </c>
      <c r="AR214" s="18" t="s">
        <v>213</v>
      </c>
      <c r="AT214" s="18" t="s">
        <v>198</v>
      </c>
      <c r="AU214" s="18" t="s">
        <v>86</v>
      </c>
      <c r="AY214" s="18" t="s">
        <v>195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8" t="s">
        <v>84</v>
      </c>
      <c r="BK214" s="228">
        <f>ROUND(I214*H214,2)</f>
        <v>0</v>
      </c>
      <c r="BL214" s="18" t="s">
        <v>213</v>
      </c>
      <c r="BM214" s="18" t="s">
        <v>1294</v>
      </c>
    </row>
    <row r="215" s="1" customFormat="1">
      <c r="B215" s="39"/>
      <c r="C215" s="40"/>
      <c r="D215" s="229" t="s">
        <v>204</v>
      </c>
      <c r="E215" s="40"/>
      <c r="F215" s="230" t="s">
        <v>1295</v>
      </c>
      <c r="G215" s="40"/>
      <c r="H215" s="40"/>
      <c r="I215" s="144"/>
      <c r="J215" s="40"/>
      <c r="K215" s="40"/>
      <c r="L215" s="44"/>
      <c r="M215" s="231"/>
      <c r="N215" s="80"/>
      <c r="O215" s="80"/>
      <c r="P215" s="80"/>
      <c r="Q215" s="80"/>
      <c r="R215" s="80"/>
      <c r="S215" s="80"/>
      <c r="T215" s="81"/>
      <c r="AT215" s="18" t="s">
        <v>204</v>
      </c>
      <c r="AU215" s="18" t="s">
        <v>86</v>
      </c>
    </row>
    <row r="216" s="12" customFormat="1">
      <c r="B216" s="235"/>
      <c r="C216" s="236"/>
      <c r="D216" s="229" t="s">
        <v>285</v>
      </c>
      <c r="E216" s="237" t="s">
        <v>19</v>
      </c>
      <c r="F216" s="238" t="s">
        <v>1296</v>
      </c>
      <c r="G216" s="236"/>
      <c r="H216" s="239">
        <v>148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285</v>
      </c>
      <c r="AU216" s="245" t="s">
        <v>86</v>
      </c>
      <c r="AV216" s="12" t="s">
        <v>86</v>
      </c>
      <c r="AW216" s="12" t="s">
        <v>37</v>
      </c>
      <c r="AX216" s="12" t="s">
        <v>84</v>
      </c>
      <c r="AY216" s="245" t="s">
        <v>195</v>
      </c>
    </row>
    <row r="217" s="1" customFormat="1" ht="16.5" customHeight="1">
      <c r="B217" s="39"/>
      <c r="C217" s="217" t="s">
        <v>605</v>
      </c>
      <c r="D217" s="217" t="s">
        <v>198</v>
      </c>
      <c r="E217" s="218" t="s">
        <v>1297</v>
      </c>
      <c r="F217" s="219" t="s">
        <v>1298</v>
      </c>
      <c r="G217" s="220" t="s">
        <v>312</v>
      </c>
      <c r="H217" s="221">
        <v>148</v>
      </c>
      <c r="I217" s="222"/>
      <c r="J217" s="223">
        <f>ROUND(I217*H217,2)</f>
        <v>0</v>
      </c>
      <c r="K217" s="219" t="s">
        <v>208</v>
      </c>
      <c r="L217" s="44"/>
      <c r="M217" s="224" t="s">
        <v>19</v>
      </c>
      <c r="N217" s="225" t="s">
        <v>47</v>
      </c>
      <c r="O217" s="80"/>
      <c r="P217" s="226">
        <f>O217*H217</f>
        <v>0</v>
      </c>
      <c r="Q217" s="226">
        <v>0.00107</v>
      </c>
      <c r="R217" s="226">
        <f>Q217*H217</f>
        <v>0.15836</v>
      </c>
      <c r="S217" s="226">
        <v>0</v>
      </c>
      <c r="T217" s="227">
        <f>S217*H217</f>
        <v>0</v>
      </c>
      <c r="AR217" s="18" t="s">
        <v>213</v>
      </c>
      <c r="AT217" s="18" t="s">
        <v>198</v>
      </c>
      <c r="AU217" s="18" t="s">
        <v>86</v>
      </c>
      <c r="AY217" s="18" t="s">
        <v>195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8" t="s">
        <v>84</v>
      </c>
      <c r="BK217" s="228">
        <f>ROUND(I217*H217,2)</f>
        <v>0</v>
      </c>
      <c r="BL217" s="18" t="s">
        <v>213</v>
      </c>
      <c r="BM217" s="18" t="s">
        <v>1299</v>
      </c>
    </row>
    <row r="218" s="1" customFormat="1">
      <c r="B218" s="39"/>
      <c r="C218" s="40"/>
      <c r="D218" s="229" t="s">
        <v>204</v>
      </c>
      <c r="E218" s="40"/>
      <c r="F218" s="230" t="s">
        <v>1300</v>
      </c>
      <c r="G218" s="40"/>
      <c r="H218" s="40"/>
      <c r="I218" s="144"/>
      <c r="J218" s="40"/>
      <c r="K218" s="40"/>
      <c r="L218" s="44"/>
      <c r="M218" s="231"/>
      <c r="N218" s="80"/>
      <c r="O218" s="80"/>
      <c r="P218" s="80"/>
      <c r="Q218" s="80"/>
      <c r="R218" s="80"/>
      <c r="S218" s="80"/>
      <c r="T218" s="81"/>
      <c r="AT218" s="18" t="s">
        <v>204</v>
      </c>
      <c r="AU218" s="18" t="s">
        <v>86</v>
      </c>
    </row>
    <row r="219" s="12" customFormat="1">
      <c r="B219" s="235"/>
      <c r="C219" s="236"/>
      <c r="D219" s="229" t="s">
        <v>285</v>
      </c>
      <c r="E219" s="237" t="s">
        <v>19</v>
      </c>
      <c r="F219" s="238" t="s">
        <v>1296</v>
      </c>
      <c r="G219" s="236"/>
      <c r="H219" s="239">
        <v>148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AT219" s="245" t="s">
        <v>285</v>
      </c>
      <c r="AU219" s="245" t="s">
        <v>86</v>
      </c>
      <c r="AV219" s="12" t="s">
        <v>86</v>
      </c>
      <c r="AW219" s="12" t="s">
        <v>37</v>
      </c>
      <c r="AX219" s="12" t="s">
        <v>84</v>
      </c>
      <c r="AY219" s="245" t="s">
        <v>195</v>
      </c>
    </row>
    <row r="220" s="11" customFormat="1" ht="22.8" customHeight="1">
      <c r="B220" s="201"/>
      <c r="C220" s="202"/>
      <c r="D220" s="203" t="s">
        <v>75</v>
      </c>
      <c r="E220" s="215" t="s">
        <v>213</v>
      </c>
      <c r="F220" s="215" t="s">
        <v>543</v>
      </c>
      <c r="G220" s="202"/>
      <c r="H220" s="202"/>
      <c r="I220" s="205"/>
      <c r="J220" s="216">
        <f>BK220</f>
        <v>0</v>
      </c>
      <c r="K220" s="202"/>
      <c r="L220" s="207"/>
      <c r="M220" s="208"/>
      <c r="N220" s="209"/>
      <c r="O220" s="209"/>
      <c r="P220" s="210">
        <f>SUM(P221:P276)</f>
        <v>0</v>
      </c>
      <c r="Q220" s="209"/>
      <c r="R220" s="210">
        <f>SUM(R221:R276)</f>
        <v>82.667833569999999</v>
      </c>
      <c r="S220" s="209"/>
      <c r="T220" s="211">
        <f>SUM(T221:T276)</f>
        <v>0</v>
      </c>
      <c r="AR220" s="212" t="s">
        <v>84</v>
      </c>
      <c r="AT220" s="213" t="s">
        <v>75</v>
      </c>
      <c r="AU220" s="213" t="s">
        <v>84</v>
      </c>
      <c r="AY220" s="212" t="s">
        <v>195</v>
      </c>
      <c r="BK220" s="214">
        <f>SUM(BK221:BK276)</f>
        <v>0</v>
      </c>
    </row>
    <row r="221" s="1" customFormat="1" ht="16.5" customHeight="1">
      <c r="B221" s="39"/>
      <c r="C221" s="217" t="s">
        <v>611</v>
      </c>
      <c r="D221" s="217" t="s">
        <v>198</v>
      </c>
      <c r="E221" s="218" t="s">
        <v>1301</v>
      </c>
      <c r="F221" s="219" t="s">
        <v>1302</v>
      </c>
      <c r="G221" s="220" t="s">
        <v>289</v>
      </c>
      <c r="H221" s="221">
        <v>6.3109999999999999</v>
      </c>
      <c r="I221" s="222"/>
      <c r="J221" s="223">
        <f>ROUND(I221*H221,2)</f>
        <v>0</v>
      </c>
      <c r="K221" s="219" t="s">
        <v>208</v>
      </c>
      <c r="L221" s="44"/>
      <c r="M221" s="224" t="s">
        <v>19</v>
      </c>
      <c r="N221" s="225" t="s">
        <v>47</v>
      </c>
      <c r="O221" s="80"/>
      <c r="P221" s="226">
        <f>O221*H221</f>
        <v>0</v>
      </c>
      <c r="Q221" s="226">
        <v>2.4533999999999998</v>
      </c>
      <c r="R221" s="226">
        <f>Q221*H221</f>
        <v>15.483407399999999</v>
      </c>
      <c r="S221" s="226">
        <v>0</v>
      </c>
      <c r="T221" s="227">
        <f>S221*H221</f>
        <v>0</v>
      </c>
      <c r="AR221" s="18" t="s">
        <v>213</v>
      </c>
      <c r="AT221" s="18" t="s">
        <v>198</v>
      </c>
      <c r="AU221" s="18" t="s">
        <v>86</v>
      </c>
      <c r="AY221" s="18" t="s">
        <v>195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8" t="s">
        <v>84</v>
      </c>
      <c r="BK221" s="228">
        <f>ROUND(I221*H221,2)</f>
        <v>0</v>
      </c>
      <c r="BL221" s="18" t="s">
        <v>213</v>
      </c>
      <c r="BM221" s="18" t="s">
        <v>1303</v>
      </c>
    </row>
    <row r="222" s="1" customFormat="1">
      <c r="B222" s="39"/>
      <c r="C222" s="40"/>
      <c r="D222" s="229" t="s">
        <v>204</v>
      </c>
      <c r="E222" s="40"/>
      <c r="F222" s="230" t="s">
        <v>1304</v>
      </c>
      <c r="G222" s="40"/>
      <c r="H222" s="40"/>
      <c r="I222" s="144"/>
      <c r="J222" s="40"/>
      <c r="K222" s="40"/>
      <c r="L222" s="44"/>
      <c r="M222" s="231"/>
      <c r="N222" s="80"/>
      <c r="O222" s="80"/>
      <c r="P222" s="80"/>
      <c r="Q222" s="80"/>
      <c r="R222" s="80"/>
      <c r="S222" s="80"/>
      <c r="T222" s="81"/>
      <c r="AT222" s="18" t="s">
        <v>204</v>
      </c>
      <c r="AU222" s="18" t="s">
        <v>86</v>
      </c>
    </row>
    <row r="223" s="14" customFormat="1">
      <c r="B223" s="257"/>
      <c r="C223" s="258"/>
      <c r="D223" s="229" t="s">
        <v>285</v>
      </c>
      <c r="E223" s="259" t="s">
        <v>19</v>
      </c>
      <c r="F223" s="260" t="s">
        <v>1305</v>
      </c>
      <c r="G223" s="258"/>
      <c r="H223" s="259" t="s">
        <v>19</v>
      </c>
      <c r="I223" s="261"/>
      <c r="J223" s="258"/>
      <c r="K223" s="258"/>
      <c r="L223" s="262"/>
      <c r="M223" s="263"/>
      <c r="N223" s="264"/>
      <c r="O223" s="264"/>
      <c r="P223" s="264"/>
      <c r="Q223" s="264"/>
      <c r="R223" s="264"/>
      <c r="S223" s="264"/>
      <c r="T223" s="265"/>
      <c r="AT223" s="266" t="s">
        <v>285</v>
      </c>
      <c r="AU223" s="266" t="s">
        <v>86</v>
      </c>
      <c r="AV223" s="14" t="s">
        <v>84</v>
      </c>
      <c r="AW223" s="14" t="s">
        <v>37</v>
      </c>
      <c r="AX223" s="14" t="s">
        <v>76</v>
      </c>
      <c r="AY223" s="266" t="s">
        <v>195</v>
      </c>
    </row>
    <row r="224" s="12" customFormat="1">
      <c r="B224" s="235"/>
      <c r="C224" s="236"/>
      <c r="D224" s="229" t="s">
        <v>285</v>
      </c>
      <c r="E224" s="237" t="s">
        <v>19</v>
      </c>
      <c r="F224" s="238" t="s">
        <v>1306</v>
      </c>
      <c r="G224" s="236"/>
      <c r="H224" s="239">
        <v>6.3109999999999999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285</v>
      </c>
      <c r="AU224" s="245" t="s">
        <v>86</v>
      </c>
      <c r="AV224" s="12" t="s">
        <v>86</v>
      </c>
      <c r="AW224" s="12" t="s">
        <v>37</v>
      </c>
      <c r="AX224" s="12" t="s">
        <v>84</v>
      </c>
      <c r="AY224" s="245" t="s">
        <v>195</v>
      </c>
    </row>
    <row r="225" s="1" customFormat="1" ht="16.5" customHeight="1">
      <c r="B225" s="39"/>
      <c r="C225" s="217" t="s">
        <v>616</v>
      </c>
      <c r="D225" s="217" t="s">
        <v>198</v>
      </c>
      <c r="E225" s="218" t="s">
        <v>1307</v>
      </c>
      <c r="F225" s="219" t="s">
        <v>1308</v>
      </c>
      <c r="G225" s="220" t="s">
        <v>282</v>
      </c>
      <c r="H225" s="221">
        <v>30.135000000000002</v>
      </c>
      <c r="I225" s="222"/>
      <c r="J225" s="223">
        <f>ROUND(I225*H225,2)</f>
        <v>0</v>
      </c>
      <c r="K225" s="219" t="s">
        <v>208</v>
      </c>
      <c r="L225" s="44"/>
      <c r="M225" s="224" t="s">
        <v>19</v>
      </c>
      <c r="N225" s="225" t="s">
        <v>47</v>
      </c>
      <c r="O225" s="80"/>
      <c r="P225" s="226">
        <f>O225*H225</f>
        <v>0</v>
      </c>
      <c r="Q225" s="226">
        <v>0.0051900000000000002</v>
      </c>
      <c r="R225" s="226">
        <f>Q225*H225</f>
        <v>0.15640065</v>
      </c>
      <c r="S225" s="226">
        <v>0</v>
      </c>
      <c r="T225" s="227">
        <f>S225*H225</f>
        <v>0</v>
      </c>
      <c r="AR225" s="18" t="s">
        <v>213</v>
      </c>
      <c r="AT225" s="18" t="s">
        <v>198</v>
      </c>
      <c r="AU225" s="18" t="s">
        <v>86</v>
      </c>
      <c r="AY225" s="18" t="s">
        <v>195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8" t="s">
        <v>84</v>
      </c>
      <c r="BK225" s="228">
        <f>ROUND(I225*H225,2)</f>
        <v>0</v>
      </c>
      <c r="BL225" s="18" t="s">
        <v>213</v>
      </c>
      <c r="BM225" s="18" t="s">
        <v>1309</v>
      </c>
    </row>
    <row r="226" s="1" customFormat="1">
      <c r="B226" s="39"/>
      <c r="C226" s="40"/>
      <c r="D226" s="229" t="s">
        <v>204</v>
      </c>
      <c r="E226" s="40"/>
      <c r="F226" s="230" t="s">
        <v>1310</v>
      </c>
      <c r="G226" s="40"/>
      <c r="H226" s="40"/>
      <c r="I226" s="144"/>
      <c r="J226" s="40"/>
      <c r="K226" s="40"/>
      <c r="L226" s="44"/>
      <c r="M226" s="231"/>
      <c r="N226" s="80"/>
      <c r="O226" s="80"/>
      <c r="P226" s="80"/>
      <c r="Q226" s="80"/>
      <c r="R226" s="80"/>
      <c r="S226" s="80"/>
      <c r="T226" s="81"/>
      <c r="AT226" s="18" t="s">
        <v>204</v>
      </c>
      <c r="AU226" s="18" t="s">
        <v>86</v>
      </c>
    </row>
    <row r="227" s="12" customFormat="1">
      <c r="B227" s="235"/>
      <c r="C227" s="236"/>
      <c r="D227" s="229" t="s">
        <v>285</v>
      </c>
      <c r="E227" s="237" t="s">
        <v>19</v>
      </c>
      <c r="F227" s="238" t="s">
        <v>1311</v>
      </c>
      <c r="G227" s="236"/>
      <c r="H227" s="239">
        <v>30.135000000000002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285</v>
      </c>
      <c r="AU227" s="245" t="s">
        <v>86</v>
      </c>
      <c r="AV227" s="12" t="s">
        <v>86</v>
      </c>
      <c r="AW227" s="12" t="s">
        <v>37</v>
      </c>
      <c r="AX227" s="12" t="s">
        <v>84</v>
      </c>
      <c r="AY227" s="245" t="s">
        <v>195</v>
      </c>
    </row>
    <row r="228" s="1" customFormat="1" ht="16.5" customHeight="1">
      <c r="B228" s="39"/>
      <c r="C228" s="217" t="s">
        <v>627</v>
      </c>
      <c r="D228" s="217" t="s">
        <v>198</v>
      </c>
      <c r="E228" s="218" t="s">
        <v>1312</v>
      </c>
      <c r="F228" s="219" t="s">
        <v>1313</v>
      </c>
      <c r="G228" s="220" t="s">
        <v>282</v>
      </c>
      <c r="H228" s="221">
        <v>30.135000000000002</v>
      </c>
      <c r="I228" s="222"/>
      <c r="J228" s="223">
        <f>ROUND(I228*H228,2)</f>
        <v>0</v>
      </c>
      <c r="K228" s="219" t="s">
        <v>208</v>
      </c>
      <c r="L228" s="44"/>
      <c r="M228" s="224" t="s">
        <v>19</v>
      </c>
      <c r="N228" s="225" t="s">
        <v>47</v>
      </c>
      <c r="O228" s="80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AR228" s="18" t="s">
        <v>213</v>
      </c>
      <c r="AT228" s="18" t="s">
        <v>198</v>
      </c>
      <c r="AU228" s="18" t="s">
        <v>86</v>
      </c>
      <c r="AY228" s="18" t="s">
        <v>195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8" t="s">
        <v>84</v>
      </c>
      <c r="BK228" s="228">
        <f>ROUND(I228*H228,2)</f>
        <v>0</v>
      </c>
      <c r="BL228" s="18" t="s">
        <v>213</v>
      </c>
      <c r="BM228" s="18" t="s">
        <v>1314</v>
      </c>
    </row>
    <row r="229" s="1" customFormat="1">
      <c r="B229" s="39"/>
      <c r="C229" s="40"/>
      <c r="D229" s="229" t="s">
        <v>204</v>
      </c>
      <c r="E229" s="40"/>
      <c r="F229" s="230" t="s">
        <v>1315</v>
      </c>
      <c r="G229" s="40"/>
      <c r="H229" s="40"/>
      <c r="I229" s="144"/>
      <c r="J229" s="40"/>
      <c r="K229" s="40"/>
      <c r="L229" s="44"/>
      <c r="M229" s="231"/>
      <c r="N229" s="80"/>
      <c r="O229" s="80"/>
      <c r="P229" s="80"/>
      <c r="Q229" s="80"/>
      <c r="R229" s="80"/>
      <c r="S229" s="80"/>
      <c r="T229" s="81"/>
      <c r="AT229" s="18" t="s">
        <v>204</v>
      </c>
      <c r="AU229" s="18" t="s">
        <v>86</v>
      </c>
    </row>
    <row r="230" s="12" customFormat="1">
      <c r="B230" s="235"/>
      <c r="C230" s="236"/>
      <c r="D230" s="229" t="s">
        <v>285</v>
      </c>
      <c r="E230" s="237" t="s">
        <v>19</v>
      </c>
      <c r="F230" s="238" t="s">
        <v>1311</v>
      </c>
      <c r="G230" s="236"/>
      <c r="H230" s="239">
        <v>30.135000000000002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285</v>
      </c>
      <c r="AU230" s="245" t="s">
        <v>86</v>
      </c>
      <c r="AV230" s="12" t="s">
        <v>86</v>
      </c>
      <c r="AW230" s="12" t="s">
        <v>37</v>
      </c>
      <c r="AX230" s="12" t="s">
        <v>84</v>
      </c>
      <c r="AY230" s="245" t="s">
        <v>195</v>
      </c>
    </row>
    <row r="231" s="1" customFormat="1" ht="16.5" customHeight="1">
      <c r="B231" s="39"/>
      <c r="C231" s="217" t="s">
        <v>633</v>
      </c>
      <c r="D231" s="217" t="s">
        <v>198</v>
      </c>
      <c r="E231" s="218" t="s">
        <v>1316</v>
      </c>
      <c r="F231" s="219" t="s">
        <v>1317</v>
      </c>
      <c r="G231" s="220" t="s">
        <v>336</v>
      </c>
      <c r="H231" s="221">
        <v>0.442</v>
      </c>
      <c r="I231" s="222"/>
      <c r="J231" s="223">
        <f>ROUND(I231*H231,2)</f>
        <v>0</v>
      </c>
      <c r="K231" s="219" t="s">
        <v>208</v>
      </c>
      <c r="L231" s="44"/>
      <c r="M231" s="224" t="s">
        <v>19</v>
      </c>
      <c r="N231" s="225" t="s">
        <v>47</v>
      </c>
      <c r="O231" s="80"/>
      <c r="P231" s="226">
        <f>O231*H231</f>
        <v>0</v>
      </c>
      <c r="Q231" s="226">
        <v>1.0525599999999999</v>
      </c>
      <c r="R231" s="226">
        <f>Q231*H231</f>
        <v>0.46523151999999995</v>
      </c>
      <c r="S231" s="226">
        <v>0</v>
      </c>
      <c r="T231" s="227">
        <f>S231*H231</f>
        <v>0</v>
      </c>
      <c r="AR231" s="18" t="s">
        <v>213</v>
      </c>
      <c r="AT231" s="18" t="s">
        <v>198</v>
      </c>
      <c r="AU231" s="18" t="s">
        <v>86</v>
      </c>
      <c r="AY231" s="18" t="s">
        <v>195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8" t="s">
        <v>84</v>
      </c>
      <c r="BK231" s="228">
        <f>ROUND(I231*H231,2)</f>
        <v>0</v>
      </c>
      <c r="BL231" s="18" t="s">
        <v>213</v>
      </c>
      <c r="BM231" s="18" t="s">
        <v>1318</v>
      </c>
    </row>
    <row r="232" s="1" customFormat="1">
      <c r="B232" s="39"/>
      <c r="C232" s="40"/>
      <c r="D232" s="229" t="s">
        <v>204</v>
      </c>
      <c r="E232" s="40"/>
      <c r="F232" s="230" t="s">
        <v>1319</v>
      </c>
      <c r="G232" s="40"/>
      <c r="H232" s="40"/>
      <c r="I232" s="144"/>
      <c r="J232" s="40"/>
      <c r="K232" s="40"/>
      <c r="L232" s="44"/>
      <c r="M232" s="231"/>
      <c r="N232" s="80"/>
      <c r="O232" s="80"/>
      <c r="P232" s="80"/>
      <c r="Q232" s="80"/>
      <c r="R232" s="80"/>
      <c r="S232" s="80"/>
      <c r="T232" s="81"/>
      <c r="AT232" s="18" t="s">
        <v>204</v>
      </c>
      <c r="AU232" s="18" t="s">
        <v>86</v>
      </c>
    </row>
    <row r="233" s="12" customFormat="1">
      <c r="B233" s="235"/>
      <c r="C233" s="236"/>
      <c r="D233" s="229" t="s">
        <v>285</v>
      </c>
      <c r="E233" s="237" t="s">
        <v>19</v>
      </c>
      <c r="F233" s="238" t="s">
        <v>1320</v>
      </c>
      <c r="G233" s="236"/>
      <c r="H233" s="239">
        <v>0.442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285</v>
      </c>
      <c r="AU233" s="245" t="s">
        <v>86</v>
      </c>
      <c r="AV233" s="12" t="s">
        <v>86</v>
      </c>
      <c r="AW233" s="12" t="s">
        <v>37</v>
      </c>
      <c r="AX233" s="12" t="s">
        <v>84</v>
      </c>
      <c r="AY233" s="245" t="s">
        <v>195</v>
      </c>
    </row>
    <row r="234" s="1" customFormat="1" ht="16.5" customHeight="1">
      <c r="B234" s="39"/>
      <c r="C234" s="217" t="s">
        <v>638</v>
      </c>
      <c r="D234" s="217" t="s">
        <v>198</v>
      </c>
      <c r="E234" s="218" t="s">
        <v>1321</v>
      </c>
      <c r="F234" s="219" t="s">
        <v>1322</v>
      </c>
      <c r="G234" s="220" t="s">
        <v>289</v>
      </c>
      <c r="H234" s="221">
        <v>72.444000000000003</v>
      </c>
      <c r="I234" s="222"/>
      <c r="J234" s="223">
        <f>ROUND(I234*H234,2)</f>
        <v>0</v>
      </c>
      <c r="K234" s="219" t="s">
        <v>208</v>
      </c>
      <c r="L234" s="44"/>
      <c r="M234" s="224" t="s">
        <v>19</v>
      </c>
      <c r="N234" s="225" t="s">
        <v>47</v>
      </c>
      <c r="O234" s="80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AR234" s="18" t="s">
        <v>213</v>
      </c>
      <c r="AT234" s="18" t="s">
        <v>198</v>
      </c>
      <c r="AU234" s="18" t="s">
        <v>86</v>
      </c>
      <c r="AY234" s="18" t="s">
        <v>195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8" t="s">
        <v>84</v>
      </c>
      <c r="BK234" s="228">
        <f>ROUND(I234*H234,2)</f>
        <v>0</v>
      </c>
      <c r="BL234" s="18" t="s">
        <v>213</v>
      </c>
      <c r="BM234" s="18" t="s">
        <v>1323</v>
      </c>
    </row>
    <row r="235" s="1" customFormat="1">
      <c r="B235" s="39"/>
      <c r="C235" s="40"/>
      <c r="D235" s="229" t="s">
        <v>204</v>
      </c>
      <c r="E235" s="40"/>
      <c r="F235" s="230" t="s">
        <v>1324</v>
      </c>
      <c r="G235" s="40"/>
      <c r="H235" s="40"/>
      <c r="I235" s="144"/>
      <c r="J235" s="40"/>
      <c r="K235" s="40"/>
      <c r="L235" s="44"/>
      <c r="M235" s="231"/>
      <c r="N235" s="80"/>
      <c r="O235" s="80"/>
      <c r="P235" s="80"/>
      <c r="Q235" s="80"/>
      <c r="R235" s="80"/>
      <c r="S235" s="80"/>
      <c r="T235" s="81"/>
      <c r="AT235" s="18" t="s">
        <v>204</v>
      </c>
      <c r="AU235" s="18" t="s">
        <v>86</v>
      </c>
    </row>
    <row r="236" s="14" customFormat="1">
      <c r="B236" s="257"/>
      <c r="C236" s="258"/>
      <c r="D236" s="229" t="s">
        <v>285</v>
      </c>
      <c r="E236" s="259" t="s">
        <v>19</v>
      </c>
      <c r="F236" s="260" t="s">
        <v>1325</v>
      </c>
      <c r="G236" s="258"/>
      <c r="H236" s="259" t="s">
        <v>19</v>
      </c>
      <c r="I236" s="261"/>
      <c r="J236" s="258"/>
      <c r="K236" s="258"/>
      <c r="L236" s="262"/>
      <c r="M236" s="263"/>
      <c r="N236" s="264"/>
      <c r="O236" s="264"/>
      <c r="P236" s="264"/>
      <c r="Q236" s="264"/>
      <c r="R236" s="264"/>
      <c r="S236" s="264"/>
      <c r="T236" s="265"/>
      <c r="AT236" s="266" t="s">
        <v>285</v>
      </c>
      <c r="AU236" s="266" t="s">
        <v>86</v>
      </c>
      <c r="AV236" s="14" t="s">
        <v>84</v>
      </c>
      <c r="AW236" s="14" t="s">
        <v>37</v>
      </c>
      <c r="AX236" s="14" t="s">
        <v>76</v>
      </c>
      <c r="AY236" s="266" t="s">
        <v>195</v>
      </c>
    </row>
    <row r="237" s="12" customFormat="1">
      <c r="B237" s="235"/>
      <c r="C237" s="236"/>
      <c r="D237" s="229" t="s">
        <v>285</v>
      </c>
      <c r="E237" s="237" t="s">
        <v>19</v>
      </c>
      <c r="F237" s="238" t="s">
        <v>1326</v>
      </c>
      <c r="G237" s="236"/>
      <c r="H237" s="239">
        <v>60.152000000000001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285</v>
      </c>
      <c r="AU237" s="245" t="s">
        <v>86</v>
      </c>
      <c r="AV237" s="12" t="s">
        <v>86</v>
      </c>
      <c r="AW237" s="12" t="s">
        <v>37</v>
      </c>
      <c r="AX237" s="12" t="s">
        <v>76</v>
      </c>
      <c r="AY237" s="245" t="s">
        <v>195</v>
      </c>
    </row>
    <row r="238" s="12" customFormat="1">
      <c r="B238" s="235"/>
      <c r="C238" s="236"/>
      <c r="D238" s="229" t="s">
        <v>285</v>
      </c>
      <c r="E238" s="237" t="s">
        <v>19</v>
      </c>
      <c r="F238" s="238" t="s">
        <v>1327</v>
      </c>
      <c r="G238" s="236"/>
      <c r="H238" s="239">
        <v>12.292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285</v>
      </c>
      <c r="AU238" s="245" t="s">
        <v>86</v>
      </c>
      <c r="AV238" s="12" t="s">
        <v>86</v>
      </c>
      <c r="AW238" s="12" t="s">
        <v>37</v>
      </c>
      <c r="AX238" s="12" t="s">
        <v>76</v>
      </c>
      <c r="AY238" s="245" t="s">
        <v>195</v>
      </c>
    </row>
    <row r="239" s="13" customFormat="1">
      <c r="B239" s="246"/>
      <c r="C239" s="247"/>
      <c r="D239" s="229" t="s">
        <v>285</v>
      </c>
      <c r="E239" s="248" t="s">
        <v>19</v>
      </c>
      <c r="F239" s="249" t="s">
        <v>294</v>
      </c>
      <c r="G239" s="247"/>
      <c r="H239" s="250">
        <v>72.444000000000003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AT239" s="256" t="s">
        <v>285</v>
      </c>
      <c r="AU239" s="256" t="s">
        <v>86</v>
      </c>
      <c r="AV239" s="13" t="s">
        <v>213</v>
      </c>
      <c r="AW239" s="13" t="s">
        <v>37</v>
      </c>
      <c r="AX239" s="13" t="s">
        <v>84</v>
      </c>
      <c r="AY239" s="256" t="s">
        <v>195</v>
      </c>
    </row>
    <row r="240" s="1" customFormat="1" ht="16.5" customHeight="1">
      <c r="B240" s="39"/>
      <c r="C240" s="217" t="s">
        <v>643</v>
      </c>
      <c r="D240" s="217" t="s">
        <v>198</v>
      </c>
      <c r="E240" s="218" t="s">
        <v>1328</v>
      </c>
      <c r="F240" s="219" t="s">
        <v>1329</v>
      </c>
      <c r="G240" s="220" t="s">
        <v>282</v>
      </c>
      <c r="H240" s="221">
        <v>180.006</v>
      </c>
      <c r="I240" s="222"/>
      <c r="J240" s="223">
        <f>ROUND(I240*H240,2)</f>
        <v>0</v>
      </c>
      <c r="K240" s="219" t="s">
        <v>208</v>
      </c>
      <c r="L240" s="44"/>
      <c r="M240" s="224" t="s">
        <v>19</v>
      </c>
      <c r="N240" s="225" t="s">
        <v>47</v>
      </c>
      <c r="O240" s="80"/>
      <c r="P240" s="226">
        <f>O240*H240</f>
        <v>0</v>
      </c>
      <c r="Q240" s="226">
        <v>0.0076</v>
      </c>
      <c r="R240" s="226">
        <f>Q240*H240</f>
        <v>1.3680456000000001</v>
      </c>
      <c r="S240" s="226">
        <v>0</v>
      </c>
      <c r="T240" s="227">
        <f>S240*H240</f>
        <v>0</v>
      </c>
      <c r="AR240" s="18" t="s">
        <v>213</v>
      </c>
      <c r="AT240" s="18" t="s">
        <v>198</v>
      </c>
      <c r="AU240" s="18" t="s">
        <v>86</v>
      </c>
      <c r="AY240" s="18" t="s">
        <v>195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8" t="s">
        <v>84</v>
      </c>
      <c r="BK240" s="228">
        <f>ROUND(I240*H240,2)</f>
        <v>0</v>
      </c>
      <c r="BL240" s="18" t="s">
        <v>213</v>
      </c>
      <c r="BM240" s="18" t="s">
        <v>1330</v>
      </c>
    </row>
    <row r="241" s="1" customFormat="1">
      <c r="B241" s="39"/>
      <c r="C241" s="40"/>
      <c r="D241" s="229" t="s">
        <v>204</v>
      </c>
      <c r="E241" s="40"/>
      <c r="F241" s="230" t="s">
        <v>1331</v>
      </c>
      <c r="G241" s="40"/>
      <c r="H241" s="40"/>
      <c r="I241" s="144"/>
      <c r="J241" s="40"/>
      <c r="K241" s="40"/>
      <c r="L241" s="44"/>
      <c r="M241" s="231"/>
      <c r="N241" s="80"/>
      <c r="O241" s="80"/>
      <c r="P241" s="80"/>
      <c r="Q241" s="80"/>
      <c r="R241" s="80"/>
      <c r="S241" s="80"/>
      <c r="T241" s="81"/>
      <c r="AT241" s="18" t="s">
        <v>204</v>
      </c>
      <c r="AU241" s="18" t="s">
        <v>86</v>
      </c>
    </row>
    <row r="242" s="12" customFormat="1">
      <c r="B242" s="235"/>
      <c r="C242" s="236"/>
      <c r="D242" s="229" t="s">
        <v>285</v>
      </c>
      <c r="E242" s="237" t="s">
        <v>19</v>
      </c>
      <c r="F242" s="238" t="s">
        <v>1332</v>
      </c>
      <c r="G242" s="236"/>
      <c r="H242" s="239">
        <v>101.41800000000001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285</v>
      </c>
      <c r="AU242" s="245" t="s">
        <v>86</v>
      </c>
      <c r="AV242" s="12" t="s">
        <v>86</v>
      </c>
      <c r="AW242" s="12" t="s">
        <v>37</v>
      </c>
      <c r="AX242" s="12" t="s">
        <v>76</v>
      </c>
      <c r="AY242" s="245" t="s">
        <v>195</v>
      </c>
    </row>
    <row r="243" s="12" customFormat="1">
      <c r="B243" s="235"/>
      <c r="C243" s="236"/>
      <c r="D243" s="229" t="s">
        <v>285</v>
      </c>
      <c r="E243" s="237" t="s">
        <v>19</v>
      </c>
      <c r="F243" s="238" t="s">
        <v>1333</v>
      </c>
      <c r="G243" s="236"/>
      <c r="H243" s="239">
        <v>78.587999999999994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285</v>
      </c>
      <c r="AU243" s="245" t="s">
        <v>86</v>
      </c>
      <c r="AV243" s="12" t="s">
        <v>86</v>
      </c>
      <c r="AW243" s="12" t="s">
        <v>37</v>
      </c>
      <c r="AX243" s="12" t="s">
        <v>76</v>
      </c>
      <c r="AY243" s="245" t="s">
        <v>195</v>
      </c>
    </row>
    <row r="244" s="13" customFormat="1">
      <c r="B244" s="246"/>
      <c r="C244" s="247"/>
      <c r="D244" s="229" t="s">
        <v>285</v>
      </c>
      <c r="E244" s="248" t="s">
        <v>19</v>
      </c>
      <c r="F244" s="249" t="s">
        <v>294</v>
      </c>
      <c r="G244" s="247"/>
      <c r="H244" s="250">
        <v>180.006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AT244" s="256" t="s">
        <v>285</v>
      </c>
      <c r="AU244" s="256" t="s">
        <v>86</v>
      </c>
      <c r="AV244" s="13" t="s">
        <v>213</v>
      </c>
      <c r="AW244" s="13" t="s">
        <v>37</v>
      </c>
      <c r="AX244" s="13" t="s">
        <v>84</v>
      </c>
      <c r="AY244" s="256" t="s">
        <v>195</v>
      </c>
    </row>
    <row r="245" s="1" customFormat="1" ht="16.5" customHeight="1">
      <c r="B245" s="39"/>
      <c r="C245" s="217" t="s">
        <v>648</v>
      </c>
      <c r="D245" s="217" t="s">
        <v>198</v>
      </c>
      <c r="E245" s="218" t="s">
        <v>1334</v>
      </c>
      <c r="F245" s="219" t="s">
        <v>1335</v>
      </c>
      <c r="G245" s="220" t="s">
        <v>282</v>
      </c>
      <c r="H245" s="221">
        <v>180.006</v>
      </c>
      <c r="I245" s="222"/>
      <c r="J245" s="223">
        <f>ROUND(I245*H245,2)</f>
        <v>0</v>
      </c>
      <c r="K245" s="219" t="s">
        <v>208</v>
      </c>
      <c r="L245" s="44"/>
      <c r="M245" s="224" t="s">
        <v>19</v>
      </c>
      <c r="N245" s="225" t="s">
        <v>47</v>
      </c>
      <c r="O245" s="8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AR245" s="18" t="s">
        <v>213</v>
      </c>
      <c r="AT245" s="18" t="s">
        <v>198</v>
      </c>
      <c r="AU245" s="18" t="s">
        <v>86</v>
      </c>
      <c r="AY245" s="18" t="s">
        <v>195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8" t="s">
        <v>84</v>
      </c>
      <c r="BK245" s="228">
        <f>ROUND(I245*H245,2)</f>
        <v>0</v>
      </c>
      <c r="BL245" s="18" t="s">
        <v>213</v>
      </c>
      <c r="BM245" s="18" t="s">
        <v>1336</v>
      </c>
    </row>
    <row r="246" s="1" customFormat="1">
      <c r="B246" s="39"/>
      <c r="C246" s="40"/>
      <c r="D246" s="229" t="s">
        <v>204</v>
      </c>
      <c r="E246" s="40"/>
      <c r="F246" s="230" t="s">
        <v>1337</v>
      </c>
      <c r="G246" s="40"/>
      <c r="H246" s="40"/>
      <c r="I246" s="144"/>
      <c r="J246" s="40"/>
      <c r="K246" s="40"/>
      <c r="L246" s="44"/>
      <c r="M246" s="231"/>
      <c r="N246" s="80"/>
      <c r="O246" s="80"/>
      <c r="P246" s="80"/>
      <c r="Q246" s="80"/>
      <c r="R246" s="80"/>
      <c r="S246" s="80"/>
      <c r="T246" s="81"/>
      <c r="AT246" s="18" t="s">
        <v>204</v>
      </c>
      <c r="AU246" s="18" t="s">
        <v>86</v>
      </c>
    </row>
    <row r="247" s="12" customFormat="1">
      <c r="B247" s="235"/>
      <c r="C247" s="236"/>
      <c r="D247" s="229" t="s">
        <v>285</v>
      </c>
      <c r="E247" s="237" t="s">
        <v>19</v>
      </c>
      <c r="F247" s="238" t="s">
        <v>1332</v>
      </c>
      <c r="G247" s="236"/>
      <c r="H247" s="239">
        <v>101.41800000000001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285</v>
      </c>
      <c r="AU247" s="245" t="s">
        <v>86</v>
      </c>
      <c r="AV247" s="12" t="s">
        <v>86</v>
      </c>
      <c r="AW247" s="12" t="s">
        <v>37</v>
      </c>
      <c r="AX247" s="12" t="s">
        <v>76</v>
      </c>
      <c r="AY247" s="245" t="s">
        <v>195</v>
      </c>
    </row>
    <row r="248" s="12" customFormat="1">
      <c r="B248" s="235"/>
      <c r="C248" s="236"/>
      <c r="D248" s="229" t="s">
        <v>285</v>
      </c>
      <c r="E248" s="237" t="s">
        <v>19</v>
      </c>
      <c r="F248" s="238" t="s">
        <v>1333</v>
      </c>
      <c r="G248" s="236"/>
      <c r="H248" s="239">
        <v>78.587999999999994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AT248" s="245" t="s">
        <v>285</v>
      </c>
      <c r="AU248" s="245" t="s">
        <v>86</v>
      </c>
      <c r="AV248" s="12" t="s">
        <v>86</v>
      </c>
      <c r="AW248" s="12" t="s">
        <v>37</v>
      </c>
      <c r="AX248" s="12" t="s">
        <v>76</v>
      </c>
      <c r="AY248" s="245" t="s">
        <v>195</v>
      </c>
    </row>
    <row r="249" s="13" customFormat="1">
      <c r="B249" s="246"/>
      <c r="C249" s="247"/>
      <c r="D249" s="229" t="s">
        <v>285</v>
      </c>
      <c r="E249" s="248" t="s">
        <v>19</v>
      </c>
      <c r="F249" s="249" t="s">
        <v>294</v>
      </c>
      <c r="G249" s="247"/>
      <c r="H249" s="250">
        <v>180.006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AT249" s="256" t="s">
        <v>285</v>
      </c>
      <c r="AU249" s="256" t="s">
        <v>86</v>
      </c>
      <c r="AV249" s="13" t="s">
        <v>213</v>
      </c>
      <c r="AW249" s="13" t="s">
        <v>37</v>
      </c>
      <c r="AX249" s="13" t="s">
        <v>84</v>
      </c>
      <c r="AY249" s="256" t="s">
        <v>195</v>
      </c>
    </row>
    <row r="250" s="1" customFormat="1" ht="16.5" customHeight="1">
      <c r="B250" s="39"/>
      <c r="C250" s="217" t="s">
        <v>654</v>
      </c>
      <c r="D250" s="217" t="s">
        <v>198</v>
      </c>
      <c r="E250" s="218" t="s">
        <v>1338</v>
      </c>
      <c r="F250" s="219" t="s">
        <v>1339</v>
      </c>
      <c r="G250" s="220" t="s">
        <v>336</v>
      </c>
      <c r="H250" s="221">
        <v>32.600000000000001</v>
      </c>
      <c r="I250" s="222"/>
      <c r="J250" s="223">
        <f>ROUND(I250*H250,2)</f>
        <v>0</v>
      </c>
      <c r="K250" s="219" t="s">
        <v>208</v>
      </c>
      <c r="L250" s="44"/>
      <c r="M250" s="224" t="s">
        <v>19</v>
      </c>
      <c r="N250" s="225" t="s">
        <v>47</v>
      </c>
      <c r="O250" s="80"/>
      <c r="P250" s="226">
        <f>O250*H250</f>
        <v>0</v>
      </c>
      <c r="Q250" s="226">
        <v>1.0490900000000001</v>
      </c>
      <c r="R250" s="226">
        <f>Q250*H250</f>
        <v>34.200334000000005</v>
      </c>
      <c r="S250" s="226">
        <v>0</v>
      </c>
      <c r="T250" s="227">
        <f>S250*H250</f>
        <v>0</v>
      </c>
      <c r="AR250" s="18" t="s">
        <v>213</v>
      </c>
      <c r="AT250" s="18" t="s">
        <v>198</v>
      </c>
      <c r="AU250" s="18" t="s">
        <v>86</v>
      </c>
      <c r="AY250" s="18" t="s">
        <v>195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8" t="s">
        <v>84</v>
      </c>
      <c r="BK250" s="228">
        <f>ROUND(I250*H250,2)</f>
        <v>0</v>
      </c>
      <c r="BL250" s="18" t="s">
        <v>213</v>
      </c>
      <c r="BM250" s="18" t="s">
        <v>1340</v>
      </c>
    </row>
    <row r="251" s="1" customFormat="1">
      <c r="B251" s="39"/>
      <c r="C251" s="40"/>
      <c r="D251" s="229" t="s">
        <v>204</v>
      </c>
      <c r="E251" s="40"/>
      <c r="F251" s="230" t="s">
        <v>1341</v>
      </c>
      <c r="G251" s="40"/>
      <c r="H251" s="40"/>
      <c r="I251" s="144"/>
      <c r="J251" s="40"/>
      <c r="K251" s="40"/>
      <c r="L251" s="44"/>
      <c r="M251" s="231"/>
      <c r="N251" s="80"/>
      <c r="O251" s="80"/>
      <c r="P251" s="80"/>
      <c r="Q251" s="80"/>
      <c r="R251" s="80"/>
      <c r="S251" s="80"/>
      <c r="T251" s="81"/>
      <c r="AT251" s="18" t="s">
        <v>204</v>
      </c>
      <c r="AU251" s="18" t="s">
        <v>86</v>
      </c>
    </row>
    <row r="252" s="12" customFormat="1">
      <c r="B252" s="235"/>
      <c r="C252" s="236"/>
      <c r="D252" s="229" t="s">
        <v>285</v>
      </c>
      <c r="E252" s="237" t="s">
        <v>19</v>
      </c>
      <c r="F252" s="238" t="s">
        <v>1342</v>
      </c>
      <c r="G252" s="236"/>
      <c r="H252" s="239">
        <v>32.600000000000001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285</v>
      </c>
      <c r="AU252" s="245" t="s">
        <v>86</v>
      </c>
      <c r="AV252" s="12" t="s">
        <v>86</v>
      </c>
      <c r="AW252" s="12" t="s">
        <v>37</v>
      </c>
      <c r="AX252" s="12" t="s">
        <v>84</v>
      </c>
      <c r="AY252" s="245" t="s">
        <v>195</v>
      </c>
    </row>
    <row r="253" s="1" customFormat="1" ht="16.5" customHeight="1">
      <c r="B253" s="39"/>
      <c r="C253" s="217" t="s">
        <v>660</v>
      </c>
      <c r="D253" s="217" t="s">
        <v>198</v>
      </c>
      <c r="E253" s="218" t="s">
        <v>1343</v>
      </c>
      <c r="F253" s="219" t="s">
        <v>1344</v>
      </c>
      <c r="G253" s="220" t="s">
        <v>312</v>
      </c>
      <c r="H253" s="221">
        <v>21.440000000000001</v>
      </c>
      <c r="I253" s="222"/>
      <c r="J253" s="223">
        <f>ROUND(I253*H253,2)</f>
        <v>0</v>
      </c>
      <c r="K253" s="219" t="s">
        <v>208</v>
      </c>
      <c r="L253" s="44"/>
      <c r="M253" s="224" t="s">
        <v>19</v>
      </c>
      <c r="N253" s="225" t="s">
        <v>47</v>
      </c>
      <c r="O253" s="80"/>
      <c r="P253" s="226">
        <f>O253*H253</f>
        <v>0</v>
      </c>
      <c r="Q253" s="226">
        <v>0.00098999999999999999</v>
      </c>
      <c r="R253" s="226">
        <f>Q253*H253</f>
        <v>0.021225600000000001</v>
      </c>
      <c r="S253" s="226">
        <v>0</v>
      </c>
      <c r="T253" s="227">
        <f>S253*H253</f>
        <v>0</v>
      </c>
      <c r="AR253" s="18" t="s">
        <v>213</v>
      </c>
      <c r="AT253" s="18" t="s">
        <v>198</v>
      </c>
      <c r="AU253" s="18" t="s">
        <v>86</v>
      </c>
      <c r="AY253" s="18" t="s">
        <v>195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8" t="s">
        <v>84</v>
      </c>
      <c r="BK253" s="228">
        <f>ROUND(I253*H253,2)</f>
        <v>0</v>
      </c>
      <c r="BL253" s="18" t="s">
        <v>213</v>
      </c>
      <c r="BM253" s="18" t="s">
        <v>1345</v>
      </c>
    </row>
    <row r="254" s="1" customFormat="1">
      <c r="B254" s="39"/>
      <c r="C254" s="40"/>
      <c r="D254" s="229" t="s">
        <v>204</v>
      </c>
      <c r="E254" s="40"/>
      <c r="F254" s="230" t="s">
        <v>1346</v>
      </c>
      <c r="G254" s="40"/>
      <c r="H254" s="40"/>
      <c r="I254" s="144"/>
      <c r="J254" s="40"/>
      <c r="K254" s="40"/>
      <c r="L254" s="44"/>
      <c r="M254" s="231"/>
      <c r="N254" s="80"/>
      <c r="O254" s="80"/>
      <c r="P254" s="80"/>
      <c r="Q254" s="80"/>
      <c r="R254" s="80"/>
      <c r="S254" s="80"/>
      <c r="T254" s="81"/>
      <c r="AT254" s="18" t="s">
        <v>204</v>
      </c>
      <c r="AU254" s="18" t="s">
        <v>86</v>
      </c>
    </row>
    <row r="255" s="12" customFormat="1">
      <c r="B255" s="235"/>
      <c r="C255" s="236"/>
      <c r="D255" s="229" t="s">
        <v>285</v>
      </c>
      <c r="E255" s="237" t="s">
        <v>19</v>
      </c>
      <c r="F255" s="238" t="s">
        <v>1347</v>
      </c>
      <c r="G255" s="236"/>
      <c r="H255" s="239">
        <v>21.440000000000001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285</v>
      </c>
      <c r="AU255" s="245" t="s">
        <v>86</v>
      </c>
      <c r="AV255" s="12" t="s">
        <v>86</v>
      </c>
      <c r="AW255" s="12" t="s">
        <v>37</v>
      </c>
      <c r="AX255" s="12" t="s">
        <v>84</v>
      </c>
      <c r="AY255" s="245" t="s">
        <v>195</v>
      </c>
    </row>
    <row r="256" s="1" customFormat="1" ht="16.5" customHeight="1">
      <c r="B256" s="39"/>
      <c r="C256" s="217" t="s">
        <v>665</v>
      </c>
      <c r="D256" s="217" t="s">
        <v>198</v>
      </c>
      <c r="E256" s="218" t="s">
        <v>1348</v>
      </c>
      <c r="F256" s="219" t="s">
        <v>1349</v>
      </c>
      <c r="G256" s="220" t="s">
        <v>289</v>
      </c>
      <c r="H256" s="221">
        <v>3.0779999999999998</v>
      </c>
      <c r="I256" s="222"/>
      <c r="J256" s="223">
        <f>ROUND(I256*H256,2)</f>
        <v>0</v>
      </c>
      <c r="K256" s="219" t="s">
        <v>19</v>
      </c>
      <c r="L256" s="44"/>
      <c r="M256" s="224" t="s">
        <v>19</v>
      </c>
      <c r="N256" s="225" t="s">
        <v>47</v>
      </c>
      <c r="O256" s="80"/>
      <c r="P256" s="226">
        <f>O256*H256</f>
        <v>0</v>
      </c>
      <c r="Q256" s="226">
        <v>0.03465</v>
      </c>
      <c r="R256" s="226">
        <f>Q256*H256</f>
        <v>0.10665269999999999</v>
      </c>
      <c r="S256" s="226">
        <v>0</v>
      </c>
      <c r="T256" s="227">
        <f>S256*H256</f>
        <v>0</v>
      </c>
      <c r="AR256" s="18" t="s">
        <v>213</v>
      </c>
      <c r="AT256" s="18" t="s">
        <v>198</v>
      </c>
      <c r="AU256" s="18" t="s">
        <v>86</v>
      </c>
      <c r="AY256" s="18" t="s">
        <v>195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8" t="s">
        <v>84</v>
      </c>
      <c r="BK256" s="228">
        <f>ROUND(I256*H256,2)</f>
        <v>0</v>
      </c>
      <c r="BL256" s="18" t="s">
        <v>213</v>
      </c>
      <c r="BM256" s="18" t="s">
        <v>1350</v>
      </c>
    </row>
    <row r="257" s="1" customFormat="1">
      <c r="B257" s="39"/>
      <c r="C257" s="40"/>
      <c r="D257" s="229" t="s">
        <v>204</v>
      </c>
      <c r="E257" s="40"/>
      <c r="F257" s="230" t="s">
        <v>1349</v>
      </c>
      <c r="G257" s="40"/>
      <c r="H257" s="40"/>
      <c r="I257" s="144"/>
      <c r="J257" s="40"/>
      <c r="K257" s="40"/>
      <c r="L257" s="44"/>
      <c r="M257" s="231"/>
      <c r="N257" s="80"/>
      <c r="O257" s="80"/>
      <c r="P257" s="80"/>
      <c r="Q257" s="80"/>
      <c r="R257" s="80"/>
      <c r="S257" s="80"/>
      <c r="T257" s="81"/>
      <c r="AT257" s="18" t="s">
        <v>204</v>
      </c>
      <c r="AU257" s="18" t="s">
        <v>86</v>
      </c>
    </row>
    <row r="258" s="12" customFormat="1">
      <c r="B258" s="235"/>
      <c r="C258" s="236"/>
      <c r="D258" s="229" t="s">
        <v>285</v>
      </c>
      <c r="E258" s="237" t="s">
        <v>19</v>
      </c>
      <c r="F258" s="238" t="s">
        <v>1351</v>
      </c>
      <c r="G258" s="236"/>
      <c r="H258" s="239">
        <v>3.0779999999999998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AT258" s="245" t="s">
        <v>285</v>
      </c>
      <c r="AU258" s="245" t="s">
        <v>86</v>
      </c>
      <c r="AV258" s="12" t="s">
        <v>86</v>
      </c>
      <c r="AW258" s="12" t="s">
        <v>37</v>
      </c>
      <c r="AX258" s="12" t="s">
        <v>84</v>
      </c>
      <c r="AY258" s="245" t="s">
        <v>195</v>
      </c>
    </row>
    <row r="259" s="1" customFormat="1" ht="16.5" customHeight="1">
      <c r="B259" s="39"/>
      <c r="C259" s="217" t="s">
        <v>671</v>
      </c>
      <c r="D259" s="217" t="s">
        <v>198</v>
      </c>
      <c r="E259" s="218" t="s">
        <v>1352</v>
      </c>
      <c r="F259" s="219" t="s">
        <v>1353</v>
      </c>
      <c r="G259" s="220" t="s">
        <v>289</v>
      </c>
      <c r="H259" s="221">
        <v>20.158000000000001</v>
      </c>
      <c r="I259" s="222"/>
      <c r="J259" s="223">
        <f>ROUND(I259*H259,2)</f>
        <v>0</v>
      </c>
      <c r="K259" s="219" t="s">
        <v>19</v>
      </c>
      <c r="L259" s="44"/>
      <c r="M259" s="224" t="s">
        <v>19</v>
      </c>
      <c r="N259" s="225" t="s">
        <v>47</v>
      </c>
      <c r="O259" s="80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AR259" s="18" t="s">
        <v>213</v>
      </c>
      <c r="AT259" s="18" t="s">
        <v>198</v>
      </c>
      <c r="AU259" s="18" t="s">
        <v>86</v>
      </c>
      <c r="AY259" s="18" t="s">
        <v>195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8" t="s">
        <v>84</v>
      </c>
      <c r="BK259" s="228">
        <f>ROUND(I259*H259,2)</f>
        <v>0</v>
      </c>
      <c r="BL259" s="18" t="s">
        <v>213</v>
      </c>
      <c r="BM259" s="18" t="s">
        <v>1354</v>
      </c>
    </row>
    <row r="260" s="1" customFormat="1">
      <c r="B260" s="39"/>
      <c r="C260" s="40"/>
      <c r="D260" s="229" t="s">
        <v>204</v>
      </c>
      <c r="E260" s="40"/>
      <c r="F260" s="230" t="s">
        <v>1355</v>
      </c>
      <c r="G260" s="40"/>
      <c r="H260" s="40"/>
      <c r="I260" s="144"/>
      <c r="J260" s="40"/>
      <c r="K260" s="40"/>
      <c r="L260" s="44"/>
      <c r="M260" s="231"/>
      <c r="N260" s="80"/>
      <c r="O260" s="80"/>
      <c r="P260" s="80"/>
      <c r="Q260" s="80"/>
      <c r="R260" s="80"/>
      <c r="S260" s="80"/>
      <c r="T260" s="81"/>
      <c r="AT260" s="18" t="s">
        <v>204</v>
      </c>
      <c r="AU260" s="18" t="s">
        <v>86</v>
      </c>
    </row>
    <row r="261" s="12" customFormat="1">
      <c r="B261" s="235"/>
      <c r="C261" s="236"/>
      <c r="D261" s="229" t="s">
        <v>285</v>
      </c>
      <c r="E261" s="237" t="s">
        <v>19</v>
      </c>
      <c r="F261" s="238" t="s">
        <v>1356</v>
      </c>
      <c r="G261" s="236"/>
      <c r="H261" s="239">
        <v>11.209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AT261" s="245" t="s">
        <v>285</v>
      </c>
      <c r="AU261" s="245" t="s">
        <v>86</v>
      </c>
      <c r="AV261" s="12" t="s">
        <v>86</v>
      </c>
      <c r="AW261" s="12" t="s">
        <v>37</v>
      </c>
      <c r="AX261" s="12" t="s">
        <v>76</v>
      </c>
      <c r="AY261" s="245" t="s">
        <v>195</v>
      </c>
    </row>
    <row r="262" s="12" customFormat="1">
      <c r="B262" s="235"/>
      <c r="C262" s="236"/>
      <c r="D262" s="229" t="s">
        <v>285</v>
      </c>
      <c r="E262" s="237" t="s">
        <v>19</v>
      </c>
      <c r="F262" s="238" t="s">
        <v>1357</v>
      </c>
      <c r="G262" s="236"/>
      <c r="H262" s="239">
        <v>2.8769999999999998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285</v>
      </c>
      <c r="AU262" s="245" t="s">
        <v>86</v>
      </c>
      <c r="AV262" s="12" t="s">
        <v>86</v>
      </c>
      <c r="AW262" s="12" t="s">
        <v>37</v>
      </c>
      <c r="AX262" s="12" t="s">
        <v>76</v>
      </c>
      <c r="AY262" s="245" t="s">
        <v>195</v>
      </c>
    </row>
    <row r="263" s="12" customFormat="1">
      <c r="B263" s="235"/>
      <c r="C263" s="236"/>
      <c r="D263" s="229" t="s">
        <v>285</v>
      </c>
      <c r="E263" s="237" t="s">
        <v>19</v>
      </c>
      <c r="F263" s="238" t="s">
        <v>1358</v>
      </c>
      <c r="G263" s="236"/>
      <c r="H263" s="239">
        <v>6.0720000000000001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AT263" s="245" t="s">
        <v>285</v>
      </c>
      <c r="AU263" s="245" t="s">
        <v>86</v>
      </c>
      <c r="AV263" s="12" t="s">
        <v>86</v>
      </c>
      <c r="AW263" s="12" t="s">
        <v>37</v>
      </c>
      <c r="AX263" s="12" t="s">
        <v>76</v>
      </c>
      <c r="AY263" s="245" t="s">
        <v>195</v>
      </c>
    </row>
    <row r="264" s="13" customFormat="1">
      <c r="B264" s="246"/>
      <c r="C264" s="247"/>
      <c r="D264" s="229" t="s">
        <v>285</v>
      </c>
      <c r="E264" s="248" t="s">
        <v>19</v>
      </c>
      <c r="F264" s="249" t="s">
        <v>294</v>
      </c>
      <c r="G264" s="247"/>
      <c r="H264" s="250">
        <v>20.158000000000001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AT264" s="256" t="s">
        <v>285</v>
      </c>
      <c r="AU264" s="256" t="s">
        <v>86</v>
      </c>
      <c r="AV264" s="13" t="s">
        <v>213</v>
      </c>
      <c r="AW264" s="13" t="s">
        <v>37</v>
      </c>
      <c r="AX264" s="13" t="s">
        <v>84</v>
      </c>
      <c r="AY264" s="256" t="s">
        <v>195</v>
      </c>
    </row>
    <row r="265" s="1" customFormat="1" ht="16.5" customHeight="1">
      <c r="B265" s="39"/>
      <c r="C265" s="217" t="s">
        <v>677</v>
      </c>
      <c r="D265" s="217" t="s">
        <v>198</v>
      </c>
      <c r="E265" s="218" t="s">
        <v>1359</v>
      </c>
      <c r="F265" s="219" t="s">
        <v>1360</v>
      </c>
      <c r="G265" s="220" t="s">
        <v>282</v>
      </c>
      <c r="H265" s="221">
        <v>0.72999999999999998</v>
      </c>
      <c r="I265" s="222"/>
      <c r="J265" s="223">
        <f>ROUND(I265*H265,2)</f>
        <v>0</v>
      </c>
      <c r="K265" s="219" t="s">
        <v>208</v>
      </c>
      <c r="L265" s="44"/>
      <c r="M265" s="224" t="s">
        <v>19</v>
      </c>
      <c r="N265" s="225" t="s">
        <v>47</v>
      </c>
      <c r="O265" s="80"/>
      <c r="P265" s="226">
        <f>O265*H265</f>
        <v>0</v>
      </c>
      <c r="Q265" s="226">
        <v>0.05305</v>
      </c>
      <c r="R265" s="226">
        <f>Q265*H265</f>
        <v>0.038726499999999997</v>
      </c>
      <c r="S265" s="226">
        <v>0</v>
      </c>
      <c r="T265" s="227">
        <f>S265*H265</f>
        <v>0</v>
      </c>
      <c r="AR265" s="18" t="s">
        <v>213</v>
      </c>
      <c r="AT265" s="18" t="s">
        <v>198</v>
      </c>
      <c r="AU265" s="18" t="s">
        <v>86</v>
      </c>
      <c r="AY265" s="18" t="s">
        <v>195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8" t="s">
        <v>84</v>
      </c>
      <c r="BK265" s="228">
        <f>ROUND(I265*H265,2)</f>
        <v>0</v>
      </c>
      <c r="BL265" s="18" t="s">
        <v>213</v>
      </c>
      <c r="BM265" s="18" t="s">
        <v>1361</v>
      </c>
    </row>
    <row r="266" s="1" customFormat="1">
      <c r="B266" s="39"/>
      <c r="C266" s="40"/>
      <c r="D266" s="229" t="s">
        <v>204</v>
      </c>
      <c r="E266" s="40"/>
      <c r="F266" s="230" t="s">
        <v>1362</v>
      </c>
      <c r="G266" s="40"/>
      <c r="H266" s="40"/>
      <c r="I266" s="144"/>
      <c r="J266" s="40"/>
      <c r="K266" s="40"/>
      <c r="L266" s="44"/>
      <c r="M266" s="231"/>
      <c r="N266" s="80"/>
      <c r="O266" s="80"/>
      <c r="P266" s="80"/>
      <c r="Q266" s="80"/>
      <c r="R266" s="80"/>
      <c r="S266" s="80"/>
      <c r="T266" s="81"/>
      <c r="AT266" s="18" t="s">
        <v>204</v>
      </c>
      <c r="AU266" s="18" t="s">
        <v>86</v>
      </c>
    </row>
    <row r="267" s="12" customFormat="1">
      <c r="B267" s="235"/>
      <c r="C267" s="236"/>
      <c r="D267" s="229" t="s">
        <v>285</v>
      </c>
      <c r="E267" s="237" t="s">
        <v>19</v>
      </c>
      <c r="F267" s="238" t="s">
        <v>1363</v>
      </c>
      <c r="G267" s="236"/>
      <c r="H267" s="239">
        <v>0.72999999999999998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AT267" s="245" t="s">
        <v>285</v>
      </c>
      <c r="AU267" s="245" t="s">
        <v>86</v>
      </c>
      <c r="AV267" s="12" t="s">
        <v>86</v>
      </c>
      <c r="AW267" s="12" t="s">
        <v>37</v>
      </c>
      <c r="AX267" s="12" t="s">
        <v>84</v>
      </c>
      <c r="AY267" s="245" t="s">
        <v>195</v>
      </c>
    </row>
    <row r="268" s="1" customFormat="1" ht="16.5" customHeight="1">
      <c r="B268" s="39"/>
      <c r="C268" s="217" t="s">
        <v>686</v>
      </c>
      <c r="D268" s="217" t="s">
        <v>198</v>
      </c>
      <c r="E268" s="218" t="s">
        <v>1364</v>
      </c>
      <c r="F268" s="219" t="s">
        <v>1365</v>
      </c>
      <c r="G268" s="220" t="s">
        <v>289</v>
      </c>
      <c r="H268" s="221">
        <v>27.937999999999999</v>
      </c>
      <c r="I268" s="222"/>
      <c r="J268" s="223">
        <f>ROUND(I268*H268,2)</f>
        <v>0</v>
      </c>
      <c r="K268" s="219" t="s">
        <v>19</v>
      </c>
      <c r="L268" s="44"/>
      <c r="M268" s="224" t="s">
        <v>19</v>
      </c>
      <c r="N268" s="225" t="s">
        <v>47</v>
      </c>
      <c r="O268" s="80"/>
      <c r="P268" s="226">
        <f>O268*H268</f>
        <v>0</v>
      </c>
      <c r="Q268" s="226">
        <v>0.40000000000000002</v>
      </c>
      <c r="R268" s="226">
        <f>Q268*H268</f>
        <v>11.1752</v>
      </c>
      <c r="S268" s="226">
        <v>0</v>
      </c>
      <c r="T268" s="227">
        <f>S268*H268</f>
        <v>0</v>
      </c>
      <c r="AR268" s="18" t="s">
        <v>213</v>
      </c>
      <c r="AT268" s="18" t="s">
        <v>198</v>
      </c>
      <c r="AU268" s="18" t="s">
        <v>86</v>
      </c>
      <c r="AY268" s="18" t="s">
        <v>195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8" t="s">
        <v>84</v>
      </c>
      <c r="BK268" s="228">
        <f>ROUND(I268*H268,2)</f>
        <v>0</v>
      </c>
      <c r="BL268" s="18" t="s">
        <v>213</v>
      </c>
      <c r="BM268" s="18" t="s">
        <v>1366</v>
      </c>
    </row>
    <row r="269" s="1" customFormat="1">
      <c r="B269" s="39"/>
      <c r="C269" s="40"/>
      <c r="D269" s="229" t="s">
        <v>204</v>
      </c>
      <c r="E269" s="40"/>
      <c r="F269" s="230" t="s">
        <v>1367</v>
      </c>
      <c r="G269" s="40"/>
      <c r="H269" s="40"/>
      <c r="I269" s="144"/>
      <c r="J269" s="40"/>
      <c r="K269" s="40"/>
      <c r="L269" s="44"/>
      <c r="M269" s="231"/>
      <c r="N269" s="80"/>
      <c r="O269" s="80"/>
      <c r="P269" s="80"/>
      <c r="Q269" s="80"/>
      <c r="R269" s="80"/>
      <c r="S269" s="80"/>
      <c r="T269" s="81"/>
      <c r="AT269" s="18" t="s">
        <v>204</v>
      </c>
      <c r="AU269" s="18" t="s">
        <v>86</v>
      </c>
    </row>
    <row r="270" s="12" customFormat="1">
      <c r="B270" s="235"/>
      <c r="C270" s="236"/>
      <c r="D270" s="229" t="s">
        <v>285</v>
      </c>
      <c r="E270" s="237" t="s">
        <v>19</v>
      </c>
      <c r="F270" s="238" t="s">
        <v>1368</v>
      </c>
      <c r="G270" s="236"/>
      <c r="H270" s="239">
        <v>2.0310000000000001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AT270" s="245" t="s">
        <v>285</v>
      </c>
      <c r="AU270" s="245" t="s">
        <v>86</v>
      </c>
      <c r="AV270" s="12" t="s">
        <v>86</v>
      </c>
      <c r="AW270" s="12" t="s">
        <v>37</v>
      </c>
      <c r="AX270" s="12" t="s">
        <v>76</v>
      </c>
      <c r="AY270" s="245" t="s">
        <v>195</v>
      </c>
    </row>
    <row r="271" s="12" customFormat="1">
      <c r="B271" s="235"/>
      <c r="C271" s="236"/>
      <c r="D271" s="229" t="s">
        <v>285</v>
      </c>
      <c r="E271" s="237" t="s">
        <v>19</v>
      </c>
      <c r="F271" s="238" t="s">
        <v>1369</v>
      </c>
      <c r="G271" s="236"/>
      <c r="H271" s="239">
        <v>21.120000000000001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AT271" s="245" t="s">
        <v>285</v>
      </c>
      <c r="AU271" s="245" t="s">
        <v>86</v>
      </c>
      <c r="AV271" s="12" t="s">
        <v>86</v>
      </c>
      <c r="AW271" s="12" t="s">
        <v>37</v>
      </c>
      <c r="AX271" s="12" t="s">
        <v>76</v>
      </c>
      <c r="AY271" s="245" t="s">
        <v>195</v>
      </c>
    </row>
    <row r="272" s="12" customFormat="1">
      <c r="B272" s="235"/>
      <c r="C272" s="236"/>
      <c r="D272" s="229" t="s">
        <v>285</v>
      </c>
      <c r="E272" s="237" t="s">
        <v>19</v>
      </c>
      <c r="F272" s="238" t="s">
        <v>1370</v>
      </c>
      <c r="G272" s="236"/>
      <c r="H272" s="239">
        <v>4.7869999999999999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AT272" s="245" t="s">
        <v>285</v>
      </c>
      <c r="AU272" s="245" t="s">
        <v>86</v>
      </c>
      <c r="AV272" s="12" t="s">
        <v>86</v>
      </c>
      <c r="AW272" s="12" t="s">
        <v>37</v>
      </c>
      <c r="AX272" s="12" t="s">
        <v>76</v>
      </c>
      <c r="AY272" s="245" t="s">
        <v>195</v>
      </c>
    </row>
    <row r="273" s="13" customFormat="1">
      <c r="B273" s="246"/>
      <c r="C273" s="247"/>
      <c r="D273" s="229" t="s">
        <v>285</v>
      </c>
      <c r="E273" s="248" t="s">
        <v>19</v>
      </c>
      <c r="F273" s="249" t="s">
        <v>294</v>
      </c>
      <c r="G273" s="247"/>
      <c r="H273" s="250">
        <v>27.937999999999999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AT273" s="256" t="s">
        <v>285</v>
      </c>
      <c r="AU273" s="256" t="s">
        <v>86</v>
      </c>
      <c r="AV273" s="13" t="s">
        <v>213</v>
      </c>
      <c r="AW273" s="13" t="s">
        <v>37</v>
      </c>
      <c r="AX273" s="13" t="s">
        <v>84</v>
      </c>
      <c r="AY273" s="256" t="s">
        <v>195</v>
      </c>
    </row>
    <row r="274" s="1" customFormat="1" ht="16.5" customHeight="1">
      <c r="B274" s="39"/>
      <c r="C274" s="217" t="s">
        <v>691</v>
      </c>
      <c r="D274" s="217" t="s">
        <v>198</v>
      </c>
      <c r="E274" s="218" t="s">
        <v>1371</v>
      </c>
      <c r="F274" s="219" t="s">
        <v>1372</v>
      </c>
      <c r="G274" s="220" t="s">
        <v>282</v>
      </c>
      <c r="H274" s="221">
        <v>19.058</v>
      </c>
      <c r="I274" s="222"/>
      <c r="J274" s="223">
        <f>ROUND(I274*H274,2)</f>
        <v>0</v>
      </c>
      <c r="K274" s="219" t="s">
        <v>208</v>
      </c>
      <c r="L274" s="44"/>
      <c r="M274" s="224" t="s">
        <v>19</v>
      </c>
      <c r="N274" s="225" t="s">
        <v>47</v>
      </c>
      <c r="O274" s="80"/>
      <c r="P274" s="226">
        <f>O274*H274</f>
        <v>0</v>
      </c>
      <c r="Q274" s="226">
        <v>1.0311999999999999</v>
      </c>
      <c r="R274" s="226">
        <f>Q274*H274</f>
        <v>19.652609599999998</v>
      </c>
      <c r="S274" s="226">
        <v>0</v>
      </c>
      <c r="T274" s="227">
        <f>S274*H274</f>
        <v>0</v>
      </c>
      <c r="AR274" s="18" t="s">
        <v>213</v>
      </c>
      <c r="AT274" s="18" t="s">
        <v>198</v>
      </c>
      <c r="AU274" s="18" t="s">
        <v>86</v>
      </c>
      <c r="AY274" s="18" t="s">
        <v>195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8" t="s">
        <v>84</v>
      </c>
      <c r="BK274" s="228">
        <f>ROUND(I274*H274,2)</f>
        <v>0</v>
      </c>
      <c r="BL274" s="18" t="s">
        <v>213</v>
      </c>
      <c r="BM274" s="18" t="s">
        <v>1373</v>
      </c>
    </row>
    <row r="275" s="1" customFormat="1">
      <c r="B275" s="39"/>
      <c r="C275" s="40"/>
      <c r="D275" s="229" t="s">
        <v>204</v>
      </c>
      <c r="E275" s="40"/>
      <c r="F275" s="230" t="s">
        <v>1374</v>
      </c>
      <c r="G275" s="40"/>
      <c r="H275" s="40"/>
      <c r="I275" s="144"/>
      <c r="J275" s="40"/>
      <c r="K275" s="40"/>
      <c r="L275" s="44"/>
      <c r="M275" s="231"/>
      <c r="N275" s="80"/>
      <c r="O275" s="80"/>
      <c r="P275" s="80"/>
      <c r="Q275" s="80"/>
      <c r="R275" s="80"/>
      <c r="S275" s="80"/>
      <c r="T275" s="81"/>
      <c r="AT275" s="18" t="s">
        <v>204</v>
      </c>
      <c r="AU275" s="18" t="s">
        <v>86</v>
      </c>
    </row>
    <row r="276" s="12" customFormat="1">
      <c r="B276" s="235"/>
      <c r="C276" s="236"/>
      <c r="D276" s="229" t="s">
        <v>285</v>
      </c>
      <c r="E276" s="237" t="s">
        <v>19</v>
      </c>
      <c r="F276" s="238" t="s">
        <v>1375</v>
      </c>
      <c r="G276" s="236"/>
      <c r="H276" s="239">
        <v>19.058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AT276" s="245" t="s">
        <v>285</v>
      </c>
      <c r="AU276" s="245" t="s">
        <v>86</v>
      </c>
      <c r="AV276" s="12" t="s">
        <v>86</v>
      </c>
      <c r="AW276" s="12" t="s">
        <v>37</v>
      </c>
      <c r="AX276" s="12" t="s">
        <v>84</v>
      </c>
      <c r="AY276" s="245" t="s">
        <v>195</v>
      </c>
    </row>
    <row r="277" s="11" customFormat="1" ht="22.8" customHeight="1">
      <c r="B277" s="201"/>
      <c r="C277" s="202"/>
      <c r="D277" s="203" t="s">
        <v>75</v>
      </c>
      <c r="E277" s="215" t="s">
        <v>194</v>
      </c>
      <c r="F277" s="215" t="s">
        <v>551</v>
      </c>
      <c r="G277" s="202"/>
      <c r="H277" s="202"/>
      <c r="I277" s="205"/>
      <c r="J277" s="216">
        <f>BK277</f>
        <v>0</v>
      </c>
      <c r="K277" s="202"/>
      <c r="L277" s="207"/>
      <c r="M277" s="208"/>
      <c r="N277" s="209"/>
      <c r="O277" s="209"/>
      <c r="P277" s="210">
        <f>SUM(P278:P302)</f>
        <v>0</v>
      </c>
      <c r="Q277" s="209"/>
      <c r="R277" s="210">
        <f>SUM(R278:R302)</f>
        <v>42.751567800000004</v>
      </c>
      <c r="S277" s="209"/>
      <c r="T277" s="211">
        <f>SUM(T278:T302)</f>
        <v>0</v>
      </c>
      <c r="AR277" s="212" t="s">
        <v>84</v>
      </c>
      <c r="AT277" s="213" t="s">
        <v>75</v>
      </c>
      <c r="AU277" s="213" t="s">
        <v>84</v>
      </c>
      <c r="AY277" s="212" t="s">
        <v>195</v>
      </c>
      <c r="BK277" s="214">
        <f>SUM(BK278:BK302)</f>
        <v>0</v>
      </c>
    </row>
    <row r="278" s="1" customFormat="1" ht="16.5" customHeight="1">
      <c r="B278" s="39"/>
      <c r="C278" s="217" t="s">
        <v>696</v>
      </c>
      <c r="D278" s="217" t="s">
        <v>198</v>
      </c>
      <c r="E278" s="218" t="s">
        <v>553</v>
      </c>
      <c r="F278" s="219" t="s">
        <v>554</v>
      </c>
      <c r="G278" s="220" t="s">
        <v>282</v>
      </c>
      <c r="H278" s="221">
        <v>112.09</v>
      </c>
      <c r="I278" s="222"/>
      <c r="J278" s="223">
        <f>ROUND(I278*H278,2)</f>
        <v>0</v>
      </c>
      <c r="K278" s="219" t="s">
        <v>208</v>
      </c>
      <c r="L278" s="44"/>
      <c r="M278" s="224" t="s">
        <v>19</v>
      </c>
      <c r="N278" s="225" t="s">
        <v>47</v>
      </c>
      <c r="O278" s="80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AR278" s="18" t="s">
        <v>213</v>
      </c>
      <c r="AT278" s="18" t="s">
        <v>198</v>
      </c>
      <c r="AU278" s="18" t="s">
        <v>86</v>
      </c>
      <c r="AY278" s="18" t="s">
        <v>195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8" t="s">
        <v>84</v>
      </c>
      <c r="BK278" s="228">
        <f>ROUND(I278*H278,2)</f>
        <v>0</v>
      </c>
      <c r="BL278" s="18" t="s">
        <v>213</v>
      </c>
      <c r="BM278" s="18" t="s">
        <v>1376</v>
      </c>
    </row>
    <row r="279" s="1" customFormat="1">
      <c r="B279" s="39"/>
      <c r="C279" s="40"/>
      <c r="D279" s="229" t="s">
        <v>204</v>
      </c>
      <c r="E279" s="40"/>
      <c r="F279" s="230" t="s">
        <v>556</v>
      </c>
      <c r="G279" s="40"/>
      <c r="H279" s="40"/>
      <c r="I279" s="144"/>
      <c r="J279" s="40"/>
      <c r="K279" s="40"/>
      <c r="L279" s="44"/>
      <c r="M279" s="231"/>
      <c r="N279" s="80"/>
      <c r="O279" s="80"/>
      <c r="P279" s="80"/>
      <c r="Q279" s="80"/>
      <c r="R279" s="80"/>
      <c r="S279" s="80"/>
      <c r="T279" s="81"/>
      <c r="AT279" s="18" t="s">
        <v>204</v>
      </c>
      <c r="AU279" s="18" t="s">
        <v>86</v>
      </c>
    </row>
    <row r="280" s="12" customFormat="1">
      <c r="B280" s="235"/>
      <c r="C280" s="236"/>
      <c r="D280" s="229" t="s">
        <v>285</v>
      </c>
      <c r="E280" s="237" t="s">
        <v>19</v>
      </c>
      <c r="F280" s="238" t="s">
        <v>1199</v>
      </c>
      <c r="G280" s="236"/>
      <c r="H280" s="239">
        <v>112.09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285</v>
      </c>
      <c r="AU280" s="245" t="s">
        <v>86</v>
      </c>
      <c r="AV280" s="12" t="s">
        <v>86</v>
      </c>
      <c r="AW280" s="12" t="s">
        <v>37</v>
      </c>
      <c r="AX280" s="12" t="s">
        <v>84</v>
      </c>
      <c r="AY280" s="245" t="s">
        <v>195</v>
      </c>
    </row>
    <row r="281" s="1" customFormat="1" ht="16.5" customHeight="1">
      <c r="B281" s="39"/>
      <c r="C281" s="217" t="s">
        <v>702</v>
      </c>
      <c r="D281" s="217" t="s">
        <v>198</v>
      </c>
      <c r="E281" s="218" t="s">
        <v>1377</v>
      </c>
      <c r="F281" s="219" t="s">
        <v>1378</v>
      </c>
      <c r="G281" s="220" t="s">
        <v>282</v>
      </c>
      <c r="H281" s="221">
        <v>125.56</v>
      </c>
      <c r="I281" s="222"/>
      <c r="J281" s="223">
        <f>ROUND(I281*H281,2)</f>
        <v>0</v>
      </c>
      <c r="K281" s="219" t="s">
        <v>208</v>
      </c>
      <c r="L281" s="44"/>
      <c r="M281" s="224" t="s">
        <v>19</v>
      </c>
      <c r="N281" s="225" t="s">
        <v>47</v>
      </c>
      <c r="O281" s="80"/>
      <c r="P281" s="226">
        <f>O281*H281</f>
        <v>0</v>
      </c>
      <c r="Q281" s="226">
        <v>0.00031</v>
      </c>
      <c r="R281" s="226">
        <f>Q281*H281</f>
        <v>0.038923600000000003</v>
      </c>
      <c r="S281" s="226">
        <v>0</v>
      </c>
      <c r="T281" s="227">
        <f>S281*H281</f>
        <v>0</v>
      </c>
      <c r="AR281" s="18" t="s">
        <v>213</v>
      </c>
      <c r="AT281" s="18" t="s">
        <v>198</v>
      </c>
      <c r="AU281" s="18" t="s">
        <v>86</v>
      </c>
      <c r="AY281" s="18" t="s">
        <v>195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8" t="s">
        <v>84</v>
      </c>
      <c r="BK281" s="228">
        <f>ROUND(I281*H281,2)</f>
        <v>0</v>
      </c>
      <c r="BL281" s="18" t="s">
        <v>213</v>
      </c>
      <c r="BM281" s="18" t="s">
        <v>1379</v>
      </c>
    </row>
    <row r="282" s="1" customFormat="1">
      <c r="B282" s="39"/>
      <c r="C282" s="40"/>
      <c r="D282" s="229" t="s">
        <v>204</v>
      </c>
      <c r="E282" s="40"/>
      <c r="F282" s="230" t="s">
        <v>1380</v>
      </c>
      <c r="G282" s="40"/>
      <c r="H282" s="40"/>
      <c r="I282" s="144"/>
      <c r="J282" s="40"/>
      <c r="K282" s="40"/>
      <c r="L282" s="44"/>
      <c r="M282" s="231"/>
      <c r="N282" s="80"/>
      <c r="O282" s="80"/>
      <c r="P282" s="80"/>
      <c r="Q282" s="80"/>
      <c r="R282" s="80"/>
      <c r="S282" s="80"/>
      <c r="T282" s="81"/>
      <c r="AT282" s="18" t="s">
        <v>204</v>
      </c>
      <c r="AU282" s="18" t="s">
        <v>86</v>
      </c>
    </row>
    <row r="283" s="12" customFormat="1">
      <c r="B283" s="235"/>
      <c r="C283" s="236"/>
      <c r="D283" s="229" t="s">
        <v>285</v>
      </c>
      <c r="E283" s="237" t="s">
        <v>19</v>
      </c>
      <c r="F283" s="238" t="s">
        <v>1381</v>
      </c>
      <c r="G283" s="236"/>
      <c r="H283" s="239">
        <v>125.56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AT283" s="245" t="s">
        <v>285</v>
      </c>
      <c r="AU283" s="245" t="s">
        <v>86</v>
      </c>
      <c r="AV283" s="12" t="s">
        <v>86</v>
      </c>
      <c r="AW283" s="12" t="s">
        <v>37</v>
      </c>
      <c r="AX283" s="12" t="s">
        <v>84</v>
      </c>
      <c r="AY283" s="245" t="s">
        <v>195</v>
      </c>
    </row>
    <row r="284" s="1" customFormat="1" ht="16.5" customHeight="1">
      <c r="B284" s="39"/>
      <c r="C284" s="217" t="s">
        <v>707</v>
      </c>
      <c r="D284" s="217" t="s">
        <v>198</v>
      </c>
      <c r="E284" s="218" t="s">
        <v>1382</v>
      </c>
      <c r="F284" s="219" t="s">
        <v>1383</v>
      </c>
      <c r="G284" s="220" t="s">
        <v>282</v>
      </c>
      <c r="H284" s="221">
        <v>59.130000000000003</v>
      </c>
      <c r="I284" s="222"/>
      <c r="J284" s="223">
        <f>ROUND(I284*H284,2)</f>
        <v>0</v>
      </c>
      <c r="K284" s="219" t="s">
        <v>208</v>
      </c>
      <c r="L284" s="44"/>
      <c r="M284" s="224" t="s">
        <v>19</v>
      </c>
      <c r="N284" s="225" t="s">
        <v>47</v>
      </c>
      <c r="O284" s="80"/>
      <c r="P284" s="226">
        <f>O284*H284</f>
        <v>0</v>
      </c>
      <c r="Q284" s="226">
        <v>0.10373</v>
      </c>
      <c r="R284" s="226">
        <f>Q284*H284</f>
        <v>6.1335549</v>
      </c>
      <c r="S284" s="226">
        <v>0</v>
      </c>
      <c r="T284" s="227">
        <f>S284*H284</f>
        <v>0</v>
      </c>
      <c r="AR284" s="18" t="s">
        <v>213</v>
      </c>
      <c r="AT284" s="18" t="s">
        <v>198</v>
      </c>
      <c r="AU284" s="18" t="s">
        <v>86</v>
      </c>
      <c r="AY284" s="18" t="s">
        <v>195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8" t="s">
        <v>84</v>
      </c>
      <c r="BK284" s="228">
        <f>ROUND(I284*H284,2)</f>
        <v>0</v>
      </c>
      <c r="BL284" s="18" t="s">
        <v>213</v>
      </c>
      <c r="BM284" s="18" t="s">
        <v>1384</v>
      </c>
    </row>
    <row r="285" s="1" customFormat="1">
      <c r="B285" s="39"/>
      <c r="C285" s="40"/>
      <c r="D285" s="229" t="s">
        <v>204</v>
      </c>
      <c r="E285" s="40"/>
      <c r="F285" s="230" t="s">
        <v>1385</v>
      </c>
      <c r="G285" s="40"/>
      <c r="H285" s="40"/>
      <c r="I285" s="144"/>
      <c r="J285" s="40"/>
      <c r="K285" s="40"/>
      <c r="L285" s="44"/>
      <c r="M285" s="231"/>
      <c r="N285" s="80"/>
      <c r="O285" s="80"/>
      <c r="P285" s="80"/>
      <c r="Q285" s="80"/>
      <c r="R285" s="80"/>
      <c r="S285" s="80"/>
      <c r="T285" s="81"/>
      <c r="AT285" s="18" t="s">
        <v>204</v>
      </c>
      <c r="AU285" s="18" t="s">
        <v>86</v>
      </c>
    </row>
    <row r="286" s="12" customFormat="1">
      <c r="B286" s="235"/>
      <c r="C286" s="236"/>
      <c r="D286" s="229" t="s">
        <v>285</v>
      </c>
      <c r="E286" s="237" t="s">
        <v>19</v>
      </c>
      <c r="F286" s="238" t="s">
        <v>1386</v>
      </c>
      <c r="G286" s="236"/>
      <c r="H286" s="239">
        <v>59.130000000000003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285</v>
      </c>
      <c r="AU286" s="245" t="s">
        <v>86</v>
      </c>
      <c r="AV286" s="12" t="s">
        <v>86</v>
      </c>
      <c r="AW286" s="12" t="s">
        <v>37</v>
      </c>
      <c r="AX286" s="12" t="s">
        <v>84</v>
      </c>
      <c r="AY286" s="245" t="s">
        <v>195</v>
      </c>
    </row>
    <row r="287" s="1" customFormat="1" ht="16.5" customHeight="1">
      <c r="B287" s="39"/>
      <c r="C287" s="217" t="s">
        <v>713</v>
      </c>
      <c r="D287" s="217" t="s">
        <v>198</v>
      </c>
      <c r="E287" s="218" t="s">
        <v>1387</v>
      </c>
      <c r="F287" s="219" t="s">
        <v>1388</v>
      </c>
      <c r="G287" s="220" t="s">
        <v>282</v>
      </c>
      <c r="H287" s="221">
        <v>62.780000000000001</v>
      </c>
      <c r="I287" s="222"/>
      <c r="J287" s="223">
        <f>ROUND(I287*H287,2)</f>
        <v>0</v>
      </c>
      <c r="K287" s="219" t="s">
        <v>208</v>
      </c>
      <c r="L287" s="44"/>
      <c r="M287" s="224" t="s">
        <v>19</v>
      </c>
      <c r="N287" s="225" t="s">
        <v>47</v>
      </c>
      <c r="O287" s="80"/>
      <c r="P287" s="226">
        <f>O287*H287</f>
        <v>0</v>
      </c>
      <c r="Q287" s="226">
        <v>0.12966</v>
      </c>
      <c r="R287" s="226">
        <f>Q287*H287</f>
        <v>8.1400547999999997</v>
      </c>
      <c r="S287" s="226">
        <v>0</v>
      </c>
      <c r="T287" s="227">
        <f>S287*H287</f>
        <v>0</v>
      </c>
      <c r="AR287" s="18" t="s">
        <v>213</v>
      </c>
      <c r="AT287" s="18" t="s">
        <v>198</v>
      </c>
      <c r="AU287" s="18" t="s">
        <v>86</v>
      </c>
      <c r="AY287" s="18" t="s">
        <v>195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8" t="s">
        <v>84</v>
      </c>
      <c r="BK287" s="228">
        <f>ROUND(I287*H287,2)</f>
        <v>0</v>
      </c>
      <c r="BL287" s="18" t="s">
        <v>213</v>
      </c>
      <c r="BM287" s="18" t="s">
        <v>1389</v>
      </c>
    </row>
    <row r="288" s="1" customFormat="1">
      <c r="B288" s="39"/>
      <c r="C288" s="40"/>
      <c r="D288" s="229" t="s">
        <v>204</v>
      </c>
      <c r="E288" s="40"/>
      <c r="F288" s="230" t="s">
        <v>1390</v>
      </c>
      <c r="G288" s="40"/>
      <c r="H288" s="40"/>
      <c r="I288" s="144"/>
      <c r="J288" s="40"/>
      <c r="K288" s="40"/>
      <c r="L288" s="44"/>
      <c r="M288" s="231"/>
      <c r="N288" s="80"/>
      <c r="O288" s="80"/>
      <c r="P288" s="80"/>
      <c r="Q288" s="80"/>
      <c r="R288" s="80"/>
      <c r="S288" s="80"/>
      <c r="T288" s="81"/>
      <c r="AT288" s="18" t="s">
        <v>204</v>
      </c>
      <c r="AU288" s="18" t="s">
        <v>86</v>
      </c>
    </row>
    <row r="289" s="12" customFormat="1">
      <c r="B289" s="235"/>
      <c r="C289" s="236"/>
      <c r="D289" s="229" t="s">
        <v>285</v>
      </c>
      <c r="E289" s="237" t="s">
        <v>19</v>
      </c>
      <c r="F289" s="238" t="s">
        <v>1391</v>
      </c>
      <c r="G289" s="236"/>
      <c r="H289" s="239">
        <v>62.780000000000001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285</v>
      </c>
      <c r="AU289" s="245" t="s">
        <v>86</v>
      </c>
      <c r="AV289" s="12" t="s">
        <v>86</v>
      </c>
      <c r="AW289" s="12" t="s">
        <v>37</v>
      </c>
      <c r="AX289" s="12" t="s">
        <v>84</v>
      </c>
      <c r="AY289" s="245" t="s">
        <v>195</v>
      </c>
    </row>
    <row r="290" s="1" customFormat="1" ht="16.5" customHeight="1">
      <c r="B290" s="39"/>
      <c r="C290" s="217" t="s">
        <v>718</v>
      </c>
      <c r="D290" s="217" t="s">
        <v>198</v>
      </c>
      <c r="E290" s="218" t="s">
        <v>1392</v>
      </c>
      <c r="F290" s="219" t="s">
        <v>1393</v>
      </c>
      <c r="G290" s="220" t="s">
        <v>282</v>
      </c>
      <c r="H290" s="221">
        <v>3.6499999999999999</v>
      </c>
      <c r="I290" s="222"/>
      <c r="J290" s="223">
        <f>ROUND(I290*H290,2)</f>
        <v>0</v>
      </c>
      <c r="K290" s="219" t="s">
        <v>208</v>
      </c>
      <c r="L290" s="44"/>
      <c r="M290" s="224" t="s">
        <v>19</v>
      </c>
      <c r="N290" s="225" t="s">
        <v>47</v>
      </c>
      <c r="O290" s="80"/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AR290" s="18" t="s">
        <v>213</v>
      </c>
      <c r="AT290" s="18" t="s">
        <v>198</v>
      </c>
      <c r="AU290" s="18" t="s">
        <v>86</v>
      </c>
      <c r="AY290" s="18" t="s">
        <v>195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8" t="s">
        <v>84</v>
      </c>
      <c r="BK290" s="228">
        <f>ROUND(I290*H290,2)</f>
        <v>0</v>
      </c>
      <c r="BL290" s="18" t="s">
        <v>213</v>
      </c>
      <c r="BM290" s="18" t="s">
        <v>1394</v>
      </c>
    </row>
    <row r="291" s="1" customFormat="1">
      <c r="B291" s="39"/>
      <c r="C291" s="40"/>
      <c r="D291" s="229" t="s">
        <v>204</v>
      </c>
      <c r="E291" s="40"/>
      <c r="F291" s="230" t="s">
        <v>1395</v>
      </c>
      <c r="G291" s="40"/>
      <c r="H291" s="40"/>
      <c r="I291" s="144"/>
      <c r="J291" s="40"/>
      <c r="K291" s="40"/>
      <c r="L291" s="44"/>
      <c r="M291" s="231"/>
      <c r="N291" s="80"/>
      <c r="O291" s="80"/>
      <c r="P291" s="80"/>
      <c r="Q291" s="80"/>
      <c r="R291" s="80"/>
      <c r="S291" s="80"/>
      <c r="T291" s="81"/>
      <c r="AT291" s="18" t="s">
        <v>204</v>
      </c>
      <c r="AU291" s="18" t="s">
        <v>86</v>
      </c>
    </row>
    <row r="292" s="12" customFormat="1">
      <c r="B292" s="235"/>
      <c r="C292" s="236"/>
      <c r="D292" s="229" t="s">
        <v>285</v>
      </c>
      <c r="E292" s="237" t="s">
        <v>19</v>
      </c>
      <c r="F292" s="238" t="s">
        <v>1396</v>
      </c>
      <c r="G292" s="236"/>
      <c r="H292" s="239">
        <v>3.6499999999999999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AT292" s="245" t="s">
        <v>285</v>
      </c>
      <c r="AU292" s="245" t="s">
        <v>86</v>
      </c>
      <c r="AV292" s="12" t="s">
        <v>86</v>
      </c>
      <c r="AW292" s="12" t="s">
        <v>37</v>
      </c>
      <c r="AX292" s="12" t="s">
        <v>84</v>
      </c>
      <c r="AY292" s="245" t="s">
        <v>195</v>
      </c>
    </row>
    <row r="293" s="1" customFormat="1" ht="16.5" customHeight="1">
      <c r="B293" s="39"/>
      <c r="C293" s="217" t="s">
        <v>722</v>
      </c>
      <c r="D293" s="217" t="s">
        <v>198</v>
      </c>
      <c r="E293" s="218" t="s">
        <v>1397</v>
      </c>
      <c r="F293" s="219" t="s">
        <v>1398</v>
      </c>
      <c r="G293" s="220" t="s">
        <v>282</v>
      </c>
      <c r="H293" s="221">
        <v>62.049999999999997</v>
      </c>
      <c r="I293" s="222"/>
      <c r="J293" s="223">
        <f>ROUND(I293*H293,2)</f>
        <v>0</v>
      </c>
      <c r="K293" s="219" t="s">
        <v>208</v>
      </c>
      <c r="L293" s="44"/>
      <c r="M293" s="224" t="s">
        <v>19</v>
      </c>
      <c r="N293" s="225" t="s">
        <v>47</v>
      </c>
      <c r="O293" s="80"/>
      <c r="P293" s="226">
        <f>O293*H293</f>
        <v>0</v>
      </c>
      <c r="Q293" s="226">
        <v>0.097919999999999993</v>
      </c>
      <c r="R293" s="226">
        <f>Q293*H293</f>
        <v>6.0759359999999996</v>
      </c>
      <c r="S293" s="226">
        <v>0</v>
      </c>
      <c r="T293" s="227">
        <f>S293*H293</f>
        <v>0</v>
      </c>
      <c r="AR293" s="18" t="s">
        <v>213</v>
      </c>
      <c r="AT293" s="18" t="s">
        <v>198</v>
      </c>
      <c r="AU293" s="18" t="s">
        <v>86</v>
      </c>
      <c r="AY293" s="18" t="s">
        <v>195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8" t="s">
        <v>84</v>
      </c>
      <c r="BK293" s="228">
        <f>ROUND(I293*H293,2)</f>
        <v>0</v>
      </c>
      <c r="BL293" s="18" t="s">
        <v>213</v>
      </c>
      <c r="BM293" s="18" t="s">
        <v>1399</v>
      </c>
    </row>
    <row r="294" s="1" customFormat="1">
      <c r="B294" s="39"/>
      <c r="C294" s="40"/>
      <c r="D294" s="229" t="s">
        <v>204</v>
      </c>
      <c r="E294" s="40"/>
      <c r="F294" s="230" t="s">
        <v>1400</v>
      </c>
      <c r="G294" s="40"/>
      <c r="H294" s="40"/>
      <c r="I294" s="144"/>
      <c r="J294" s="40"/>
      <c r="K294" s="40"/>
      <c r="L294" s="44"/>
      <c r="M294" s="231"/>
      <c r="N294" s="80"/>
      <c r="O294" s="80"/>
      <c r="P294" s="80"/>
      <c r="Q294" s="80"/>
      <c r="R294" s="80"/>
      <c r="S294" s="80"/>
      <c r="T294" s="81"/>
      <c r="AT294" s="18" t="s">
        <v>204</v>
      </c>
      <c r="AU294" s="18" t="s">
        <v>86</v>
      </c>
    </row>
    <row r="295" s="12" customFormat="1">
      <c r="B295" s="235"/>
      <c r="C295" s="236"/>
      <c r="D295" s="229" t="s">
        <v>285</v>
      </c>
      <c r="E295" s="237" t="s">
        <v>19</v>
      </c>
      <c r="F295" s="238" t="s">
        <v>1401</v>
      </c>
      <c r="G295" s="236"/>
      <c r="H295" s="239">
        <v>62.049999999999997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AT295" s="245" t="s">
        <v>285</v>
      </c>
      <c r="AU295" s="245" t="s">
        <v>86</v>
      </c>
      <c r="AV295" s="12" t="s">
        <v>86</v>
      </c>
      <c r="AW295" s="12" t="s">
        <v>37</v>
      </c>
      <c r="AX295" s="12" t="s">
        <v>84</v>
      </c>
      <c r="AY295" s="245" t="s">
        <v>195</v>
      </c>
    </row>
    <row r="296" s="1" customFormat="1" ht="16.5" customHeight="1">
      <c r="B296" s="39"/>
      <c r="C296" s="217" t="s">
        <v>728</v>
      </c>
      <c r="D296" s="217" t="s">
        <v>198</v>
      </c>
      <c r="E296" s="218" t="s">
        <v>1402</v>
      </c>
      <c r="F296" s="219" t="s">
        <v>1403</v>
      </c>
      <c r="G296" s="220" t="s">
        <v>282</v>
      </c>
      <c r="H296" s="221">
        <v>112.09</v>
      </c>
      <c r="I296" s="222"/>
      <c r="J296" s="223">
        <f>ROUND(I296*H296,2)</f>
        <v>0</v>
      </c>
      <c r="K296" s="219" t="s">
        <v>208</v>
      </c>
      <c r="L296" s="44"/>
      <c r="M296" s="224" t="s">
        <v>19</v>
      </c>
      <c r="N296" s="225" t="s">
        <v>47</v>
      </c>
      <c r="O296" s="80"/>
      <c r="P296" s="226">
        <f>O296*H296</f>
        <v>0</v>
      </c>
      <c r="Q296" s="226">
        <v>0.084250000000000005</v>
      </c>
      <c r="R296" s="226">
        <f>Q296*H296</f>
        <v>9.4435825000000015</v>
      </c>
      <c r="S296" s="226">
        <v>0</v>
      </c>
      <c r="T296" s="227">
        <f>S296*H296</f>
        <v>0</v>
      </c>
      <c r="AR296" s="18" t="s">
        <v>213</v>
      </c>
      <c r="AT296" s="18" t="s">
        <v>198</v>
      </c>
      <c r="AU296" s="18" t="s">
        <v>86</v>
      </c>
      <c r="AY296" s="18" t="s">
        <v>195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8" t="s">
        <v>84</v>
      </c>
      <c r="BK296" s="228">
        <f>ROUND(I296*H296,2)</f>
        <v>0</v>
      </c>
      <c r="BL296" s="18" t="s">
        <v>213</v>
      </c>
      <c r="BM296" s="18" t="s">
        <v>1404</v>
      </c>
    </row>
    <row r="297" s="1" customFormat="1">
      <c r="B297" s="39"/>
      <c r="C297" s="40"/>
      <c r="D297" s="229" t="s">
        <v>204</v>
      </c>
      <c r="E297" s="40"/>
      <c r="F297" s="230" t="s">
        <v>1405</v>
      </c>
      <c r="G297" s="40"/>
      <c r="H297" s="40"/>
      <c r="I297" s="144"/>
      <c r="J297" s="40"/>
      <c r="K297" s="40"/>
      <c r="L297" s="44"/>
      <c r="M297" s="231"/>
      <c r="N297" s="80"/>
      <c r="O297" s="80"/>
      <c r="P297" s="80"/>
      <c r="Q297" s="80"/>
      <c r="R297" s="80"/>
      <c r="S297" s="80"/>
      <c r="T297" s="81"/>
      <c r="AT297" s="18" t="s">
        <v>204</v>
      </c>
      <c r="AU297" s="18" t="s">
        <v>86</v>
      </c>
    </row>
    <row r="298" s="12" customFormat="1">
      <c r="B298" s="235"/>
      <c r="C298" s="236"/>
      <c r="D298" s="229" t="s">
        <v>285</v>
      </c>
      <c r="E298" s="237" t="s">
        <v>19</v>
      </c>
      <c r="F298" s="238" t="s">
        <v>1199</v>
      </c>
      <c r="G298" s="236"/>
      <c r="H298" s="239">
        <v>112.09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AT298" s="245" t="s">
        <v>285</v>
      </c>
      <c r="AU298" s="245" t="s">
        <v>86</v>
      </c>
      <c r="AV298" s="12" t="s">
        <v>86</v>
      </c>
      <c r="AW298" s="12" t="s">
        <v>37</v>
      </c>
      <c r="AX298" s="12" t="s">
        <v>84</v>
      </c>
      <c r="AY298" s="245" t="s">
        <v>195</v>
      </c>
    </row>
    <row r="299" s="1" customFormat="1" ht="16.5" customHeight="1">
      <c r="B299" s="39"/>
      <c r="C299" s="270" t="s">
        <v>733</v>
      </c>
      <c r="D299" s="270" t="s">
        <v>497</v>
      </c>
      <c r="E299" s="271" t="s">
        <v>1076</v>
      </c>
      <c r="F299" s="272" t="s">
        <v>1077</v>
      </c>
      <c r="G299" s="273" t="s">
        <v>282</v>
      </c>
      <c r="H299" s="274">
        <v>114.33199999999999</v>
      </c>
      <c r="I299" s="275"/>
      <c r="J299" s="276">
        <f>ROUND(I299*H299,2)</f>
        <v>0</v>
      </c>
      <c r="K299" s="272" t="s">
        <v>208</v>
      </c>
      <c r="L299" s="277"/>
      <c r="M299" s="278" t="s">
        <v>19</v>
      </c>
      <c r="N299" s="279" t="s">
        <v>47</v>
      </c>
      <c r="O299" s="80"/>
      <c r="P299" s="226">
        <f>O299*H299</f>
        <v>0</v>
      </c>
      <c r="Q299" s="226">
        <v>0.113</v>
      </c>
      <c r="R299" s="226">
        <f>Q299*H299</f>
        <v>12.919516</v>
      </c>
      <c r="S299" s="226">
        <v>0</v>
      </c>
      <c r="T299" s="227">
        <f>S299*H299</f>
        <v>0</v>
      </c>
      <c r="AR299" s="18" t="s">
        <v>229</v>
      </c>
      <c r="AT299" s="18" t="s">
        <v>497</v>
      </c>
      <c r="AU299" s="18" t="s">
        <v>86</v>
      </c>
      <c r="AY299" s="18" t="s">
        <v>195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8" t="s">
        <v>84</v>
      </c>
      <c r="BK299" s="228">
        <f>ROUND(I299*H299,2)</f>
        <v>0</v>
      </c>
      <c r="BL299" s="18" t="s">
        <v>213</v>
      </c>
      <c r="BM299" s="18" t="s">
        <v>1406</v>
      </c>
    </row>
    <row r="300" s="1" customFormat="1">
      <c r="B300" s="39"/>
      <c r="C300" s="40"/>
      <c r="D300" s="229" t="s">
        <v>204</v>
      </c>
      <c r="E300" s="40"/>
      <c r="F300" s="230" t="s">
        <v>1077</v>
      </c>
      <c r="G300" s="40"/>
      <c r="H300" s="40"/>
      <c r="I300" s="144"/>
      <c r="J300" s="40"/>
      <c r="K300" s="40"/>
      <c r="L300" s="44"/>
      <c r="M300" s="231"/>
      <c r="N300" s="80"/>
      <c r="O300" s="80"/>
      <c r="P300" s="80"/>
      <c r="Q300" s="80"/>
      <c r="R300" s="80"/>
      <c r="S300" s="80"/>
      <c r="T300" s="81"/>
      <c r="AT300" s="18" t="s">
        <v>204</v>
      </c>
      <c r="AU300" s="18" t="s">
        <v>86</v>
      </c>
    </row>
    <row r="301" s="12" customFormat="1">
      <c r="B301" s="235"/>
      <c r="C301" s="236"/>
      <c r="D301" s="229" t="s">
        <v>285</v>
      </c>
      <c r="E301" s="237" t="s">
        <v>19</v>
      </c>
      <c r="F301" s="238" t="s">
        <v>1199</v>
      </c>
      <c r="G301" s="236"/>
      <c r="H301" s="239">
        <v>112.09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285</v>
      </c>
      <c r="AU301" s="245" t="s">
        <v>86</v>
      </c>
      <c r="AV301" s="12" t="s">
        <v>86</v>
      </c>
      <c r="AW301" s="12" t="s">
        <v>37</v>
      </c>
      <c r="AX301" s="12" t="s">
        <v>84</v>
      </c>
      <c r="AY301" s="245" t="s">
        <v>195</v>
      </c>
    </row>
    <row r="302" s="12" customFormat="1">
      <c r="B302" s="235"/>
      <c r="C302" s="236"/>
      <c r="D302" s="229" t="s">
        <v>285</v>
      </c>
      <c r="E302" s="236"/>
      <c r="F302" s="238" t="s">
        <v>1407</v>
      </c>
      <c r="G302" s="236"/>
      <c r="H302" s="239">
        <v>114.33199999999999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AT302" s="245" t="s">
        <v>285</v>
      </c>
      <c r="AU302" s="245" t="s">
        <v>86</v>
      </c>
      <c r="AV302" s="12" t="s">
        <v>86</v>
      </c>
      <c r="AW302" s="12" t="s">
        <v>4</v>
      </c>
      <c r="AX302" s="12" t="s">
        <v>84</v>
      </c>
      <c r="AY302" s="245" t="s">
        <v>195</v>
      </c>
    </row>
    <row r="303" s="11" customFormat="1" ht="22.8" customHeight="1">
      <c r="B303" s="201"/>
      <c r="C303" s="202"/>
      <c r="D303" s="203" t="s">
        <v>75</v>
      </c>
      <c r="E303" s="215" t="s">
        <v>220</v>
      </c>
      <c r="F303" s="215" t="s">
        <v>1408</v>
      </c>
      <c r="G303" s="202"/>
      <c r="H303" s="202"/>
      <c r="I303" s="205"/>
      <c r="J303" s="216">
        <f>BK303</f>
        <v>0</v>
      </c>
      <c r="K303" s="202"/>
      <c r="L303" s="207"/>
      <c r="M303" s="208"/>
      <c r="N303" s="209"/>
      <c r="O303" s="209"/>
      <c r="P303" s="210">
        <f>SUM(P304:P314)</f>
        <v>0</v>
      </c>
      <c r="Q303" s="209"/>
      <c r="R303" s="210">
        <f>SUM(R304:R314)</f>
        <v>0.17952506000000001</v>
      </c>
      <c r="S303" s="209"/>
      <c r="T303" s="211">
        <f>SUM(T304:T314)</f>
        <v>0</v>
      </c>
      <c r="AR303" s="212" t="s">
        <v>84</v>
      </c>
      <c r="AT303" s="213" t="s">
        <v>75</v>
      </c>
      <c r="AU303" s="213" t="s">
        <v>84</v>
      </c>
      <c r="AY303" s="212" t="s">
        <v>195</v>
      </c>
      <c r="BK303" s="214">
        <f>SUM(BK304:BK314)</f>
        <v>0</v>
      </c>
    </row>
    <row r="304" s="1" customFormat="1" ht="16.5" customHeight="1">
      <c r="B304" s="39"/>
      <c r="C304" s="217" t="s">
        <v>740</v>
      </c>
      <c r="D304" s="217" t="s">
        <v>198</v>
      </c>
      <c r="E304" s="218" t="s">
        <v>1409</v>
      </c>
      <c r="F304" s="219" t="s">
        <v>1410</v>
      </c>
      <c r="G304" s="220" t="s">
        <v>282</v>
      </c>
      <c r="H304" s="221">
        <v>108.85299999999999</v>
      </c>
      <c r="I304" s="222"/>
      <c r="J304" s="223">
        <f>ROUND(I304*H304,2)</f>
        <v>0</v>
      </c>
      <c r="K304" s="219" t="s">
        <v>208</v>
      </c>
      <c r="L304" s="44"/>
      <c r="M304" s="224" t="s">
        <v>19</v>
      </c>
      <c r="N304" s="225" t="s">
        <v>47</v>
      </c>
      <c r="O304" s="80"/>
      <c r="P304" s="226">
        <f>O304*H304</f>
        <v>0</v>
      </c>
      <c r="Q304" s="226">
        <v>0.00081999999999999998</v>
      </c>
      <c r="R304" s="226">
        <f>Q304*H304</f>
        <v>0.089259459999999999</v>
      </c>
      <c r="S304" s="226">
        <v>0</v>
      </c>
      <c r="T304" s="227">
        <f>S304*H304</f>
        <v>0</v>
      </c>
      <c r="AR304" s="18" t="s">
        <v>213</v>
      </c>
      <c r="AT304" s="18" t="s">
        <v>198</v>
      </c>
      <c r="AU304" s="18" t="s">
        <v>86</v>
      </c>
      <c r="AY304" s="18" t="s">
        <v>195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8" t="s">
        <v>84</v>
      </c>
      <c r="BK304" s="228">
        <f>ROUND(I304*H304,2)</f>
        <v>0</v>
      </c>
      <c r="BL304" s="18" t="s">
        <v>213</v>
      </c>
      <c r="BM304" s="18" t="s">
        <v>1411</v>
      </c>
    </row>
    <row r="305" s="1" customFormat="1">
      <c r="B305" s="39"/>
      <c r="C305" s="40"/>
      <c r="D305" s="229" t="s">
        <v>204</v>
      </c>
      <c r="E305" s="40"/>
      <c r="F305" s="230" t="s">
        <v>1412</v>
      </c>
      <c r="G305" s="40"/>
      <c r="H305" s="40"/>
      <c r="I305" s="144"/>
      <c r="J305" s="40"/>
      <c r="K305" s="40"/>
      <c r="L305" s="44"/>
      <c r="M305" s="231"/>
      <c r="N305" s="80"/>
      <c r="O305" s="80"/>
      <c r="P305" s="80"/>
      <c r="Q305" s="80"/>
      <c r="R305" s="80"/>
      <c r="S305" s="80"/>
      <c r="T305" s="81"/>
      <c r="AT305" s="18" t="s">
        <v>204</v>
      </c>
      <c r="AU305" s="18" t="s">
        <v>86</v>
      </c>
    </row>
    <row r="306" s="12" customFormat="1">
      <c r="B306" s="235"/>
      <c r="C306" s="236"/>
      <c r="D306" s="229" t="s">
        <v>285</v>
      </c>
      <c r="E306" s="237" t="s">
        <v>19</v>
      </c>
      <c r="F306" s="238" t="s">
        <v>1413</v>
      </c>
      <c r="G306" s="236"/>
      <c r="H306" s="239">
        <v>96.587000000000003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AT306" s="245" t="s">
        <v>285</v>
      </c>
      <c r="AU306" s="245" t="s">
        <v>86</v>
      </c>
      <c r="AV306" s="12" t="s">
        <v>86</v>
      </c>
      <c r="AW306" s="12" t="s">
        <v>37</v>
      </c>
      <c r="AX306" s="12" t="s">
        <v>76</v>
      </c>
      <c r="AY306" s="245" t="s">
        <v>195</v>
      </c>
    </row>
    <row r="307" s="12" customFormat="1">
      <c r="B307" s="235"/>
      <c r="C307" s="236"/>
      <c r="D307" s="229" t="s">
        <v>285</v>
      </c>
      <c r="E307" s="237" t="s">
        <v>19</v>
      </c>
      <c r="F307" s="238" t="s">
        <v>1414</v>
      </c>
      <c r="G307" s="236"/>
      <c r="H307" s="239">
        <v>3.0739999999999998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AT307" s="245" t="s">
        <v>285</v>
      </c>
      <c r="AU307" s="245" t="s">
        <v>86</v>
      </c>
      <c r="AV307" s="12" t="s">
        <v>86</v>
      </c>
      <c r="AW307" s="12" t="s">
        <v>37</v>
      </c>
      <c r="AX307" s="12" t="s">
        <v>76</v>
      </c>
      <c r="AY307" s="245" t="s">
        <v>195</v>
      </c>
    </row>
    <row r="308" s="12" customFormat="1">
      <c r="B308" s="235"/>
      <c r="C308" s="236"/>
      <c r="D308" s="229" t="s">
        <v>285</v>
      </c>
      <c r="E308" s="237" t="s">
        <v>19</v>
      </c>
      <c r="F308" s="238" t="s">
        <v>1415</v>
      </c>
      <c r="G308" s="236"/>
      <c r="H308" s="239">
        <v>9.1920000000000002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AT308" s="245" t="s">
        <v>285</v>
      </c>
      <c r="AU308" s="245" t="s">
        <v>86</v>
      </c>
      <c r="AV308" s="12" t="s">
        <v>86</v>
      </c>
      <c r="AW308" s="12" t="s">
        <v>37</v>
      </c>
      <c r="AX308" s="12" t="s">
        <v>76</v>
      </c>
      <c r="AY308" s="245" t="s">
        <v>195</v>
      </c>
    </row>
    <row r="309" s="13" customFormat="1">
      <c r="B309" s="246"/>
      <c r="C309" s="247"/>
      <c r="D309" s="229" t="s">
        <v>285</v>
      </c>
      <c r="E309" s="248" t="s">
        <v>19</v>
      </c>
      <c r="F309" s="249" t="s">
        <v>294</v>
      </c>
      <c r="G309" s="247"/>
      <c r="H309" s="250">
        <v>108.85299999999999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AT309" s="256" t="s">
        <v>285</v>
      </c>
      <c r="AU309" s="256" t="s">
        <v>86</v>
      </c>
      <c r="AV309" s="13" t="s">
        <v>213</v>
      </c>
      <c r="AW309" s="13" t="s">
        <v>37</v>
      </c>
      <c r="AX309" s="13" t="s">
        <v>84</v>
      </c>
      <c r="AY309" s="256" t="s">
        <v>195</v>
      </c>
    </row>
    <row r="310" s="1" customFormat="1" ht="16.5" customHeight="1">
      <c r="B310" s="39"/>
      <c r="C310" s="217" t="s">
        <v>745</v>
      </c>
      <c r="D310" s="217" t="s">
        <v>198</v>
      </c>
      <c r="E310" s="218" t="s">
        <v>1416</v>
      </c>
      <c r="F310" s="219" t="s">
        <v>1417</v>
      </c>
      <c r="G310" s="220" t="s">
        <v>282</v>
      </c>
      <c r="H310" s="221">
        <v>110.08</v>
      </c>
      <c r="I310" s="222"/>
      <c r="J310" s="223">
        <f>ROUND(I310*H310,2)</f>
        <v>0</v>
      </c>
      <c r="K310" s="219" t="s">
        <v>19</v>
      </c>
      <c r="L310" s="44"/>
      <c r="M310" s="224" t="s">
        <v>19</v>
      </c>
      <c r="N310" s="225" t="s">
        <v>47</v>
      </c>
      <c r="O310" s="80"/>
      <c r="P310" s="226">
        <f>O310*H310</f>
        <v>0</v>
      </c>
      <c r="Q310" s="226">
        <v>0.00081999999999999998</v>
      </c>
      <c r="R310" s="226">
        <f>Q310*H310</f>
        <v>0.090265600000000001</v>
      </c>
      <c r="S310" s="226">
        <v>0</v>
      </c>
      <c r="T310" s="227">
        <f>S310*H310</f>
        <v>0</v>
      </c>
      <c r="AR310" s="18" t="s">
        <v>213</v>
      </c>
      <c r="AT310" s="18" t="s">
        <v>198</v>
      </c>
      <c r="AU310" s="18" t="s">
        <v>86</v>
      </c>
      <c r="AY310" s="18" t="s">
        <v>195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8" t="s">
        <v>84</v>
      </c>
      <c r="BK310" s="228">
        <f>ROUND(I310*H310,2)</f>
        <v>0</v>
      </c>
      <c r="BL310" s="18" t="s">
        <v>213</v>
      </c>
      <c r="BM310" s="18" t="s">
        <v>1418</v>
      </c>
    </row>
    <row r="311" s="1" customFormat="1">
      <c r="B311" s="39"/>
      <c r="C311" s="40"/>
      <c r="D311" s="229" t="s">
        <v>204</v>
      </c>
      <c r="E311" s="40"/>
      <c r="F311" s="230" t="s">
        <v>1419</v>
      </c>
      <c r="G311" s="40"/>
      <c r="H311" s="40"/>
      <c r="I311" s="144"/>
      <c r="J311" s="40"/>
      <c r="K311" s="40"/>
      <c r="L311" s="44"/>
      <c r="M311" s="231"/>
      <c r="N311" s="80"/>
      <c r="O311" s="80"/>
      <c r="P311" s="80"/>
      <c r="Q311" s="80"/>
      <c r="R311" s="80"/>
      <c r="S311" s="80"/>
      <c r="T311" s="81"/>
      <c r="AT311" s="18" t="s">
        <v>204</v>
      </c>
      <c r="AU311" s="18" t="s">
        <v>86</v>
      </c>
    </row>
    <row r="312" s="12" customFormat="1">
      <c r="B312" s="235"/>
      <c r="C312" s="236"/>
      <c r="D312" s="229" t="s">
        <v>285</v>
      </c>
      <c r="E312" s="237" t="s">
        <v>19</v>
      </c>
      <c r="F312" s="238" t="s">
        <v>1420</v>
      </c>
      <c r="G312" s="236"/>
      <c r="H312" s="239">
        <v>98.400000000000006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AT312" s="245" t="s">
        <v>285</v>
      </c>
      <c r="AU312" s="245" t="s">
        <v>86</v>
      </c>
      <c r="AV312" s="12" t="s">
        <v>86</v>
      </c>
      <c r="AW312" s="12" t="s">
        <v>37</v>
      </c>
      <c r="AX312" s="12" t="s">
        <v>76</v>
      </c>
      <c r="AY312" s="245" t="s">
        <v>195</v>
      </c>
    </row>
    <row r="313" s="12" customFormat="1">
      <c r="B313" s="235"/>
      <c r="C313" s="236"/>
      <c r="D313" s="229" t="s">
        <v>285</v>
      </c>
      <c r="E313" s="237" t="s">
        <v>19</v>
      </c>
      <c r="F313" s="238" t="s">
        <v>1421</v>
      </c>
      <c r="G313" s="236"/>
      <c r="H313" s="239">
        <v>11.68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AT313" s="245" t="s">
        <v>285</v>
      </c>
      <c r="AU313" s="245" t="s">
        <v>86</v>
      </c>
      <c r="AV313" s="12" t="s">
        <v>86</v>
      </c>
      <c r="AW313" s="12" t="s">
        <v>37</v>
      </c>
      <c r="AX313" s="12" t="s">
        <v>76</v>
      </c>
      <c r="AY313" s="245" t="s">
        <v>195</v>
      </c>
    </row>
    <row r="314" s="13" customFormat="1">
      <c r="B314" s="246"/>
      <c r="C314" s="247"/>
      <c r="D314" s="229" t="s">
        <v>285</v>
      </c>
      <c r="E314" s="248" t="s">
        <v>19</v>
      </c>
      <c r="F314" s="249" t="s">
        <v>294</v>
      </c>
      <c r="G314" s="247"/>
      <c r="H314" s="250">
        <v>110.08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AT314" s="256" t="s">
        <v>285</v>
      </c>
      <c r="AU314" s="256" t="s">
        <v>86</v>
      </c>
      <c r="AV314" s="13" t="s">
        <v>213</v>
      </c>
      <c r="AW314" s="13" t="s">
        <v>37</v>
      </c>
      <c r="AX314" s="13" t="s">
        <v>84</v>
      </c>
      <c r="AY314" s="256" t="s">
        <v>195</v>
      </c>
    </row>
    <row r="315" s="11" customFormat="1" ht="22.8" customHeight="1">
      <c r="B315" s="201"/>
      <c r="C315" s="202"/>
      <c r="D315" s="203" t="s">
        <v>75</v>
      </c>
      <c r="E315" s="215" t="s">
        <v>235</v>
      </c>
      <c r="F315" s="215" t="s">
        <v>345</v>
      </c>
      <c r="G315" s="202"/>
      <c r="H315" s="202"/>
      <c r="I315" s="205"/>
      <c r="J315" s="216">
        <f>BK315</f>
        <v>0</v>
      </c>
      <c r="K315" s="202"/>
      <c r="L315" s="207"/>
      <c r="M315" s="208"/>
      <c r="N315" s="209"/>
      <c r="O315" s="209"/>
      <c r="P315" s="210">
        <f>SUM(P316:P408)</f>
        <v>0</v>
      </c>
      <c r="Q315" s="209"/>
      <c r="R315" s="210">
        <f>SUM(R316:R408)</f>
        <v>34.093746499999995</v>
      </c>
      <c r="S315" s="209"/>
      <c r="T315" s="211">
        <f>SUM(T316:T408)</f>
        <v>150.91287999999997</v>
      </c>
      <c r="AR315" s="212" t="s">
        <v>84</v>
      </c>
      <c r="AT315" s="213" t="s">
        <v>75</v>
      </c>
      <c r="AU315" s="213" t="s">
        <v>84</v>
      </c>
      <c r="AY315" s="212" t="s">
        <v>195</v>
      </c>
      <c r="BK315" s="214">
        <f>SUM(BK316:BK408)</f>
        <v>0</v>
      </c>
    </row>
    <row r="316" s="1" customFormat="1" ht="16.5" customHeight="1">
      <c r="B316" s="39"/>
      <c r="C316" s="217" t="s">
        <v>750</v>
      </c>
      <c r="D316" s="217" t="s">
        <v>198</v>
      </c>
      <c r="E316" s="218" t="s">
        <v>1422</v>
      </c>
      <c r="F316" s="219" t="s">
        <v>1423</v>
      </c>
      <c r="G316" s="220" t="s">
        <v>312</v>
      </c>
      <c r="H316" s="221">
        <v>54</v>
      </c>
      <c r="I316" s="222"/>
      <c r="J316" s="223">
        <f>ROUND(I316*H316,2)</f>
        <v>0</v>
      </c>
      <c r="K316" s="219" t="s">
        <v>208</v>
      </c>
      <c r="L316" s="44"/>
      <c r="M316" s="224" t="s">
        <v>19</v>
      </c>
      <c r="N316" s="225" t="s">
        <v>47</v>
      </c>
      <c r="O316" s="80"/>
      <c r="P316" s="226">
        <f>O316*H316</f>
        <v>0</v>
      </c>
      <c r="Q316" s="226">
        <v>0.00084000000000000003</v>
      </c>
      <c r="R316" s="226">
        <f>Q316*H316</f>
        <v>0.045360000000000004</v>
      </c>
      <c r="S316" s="226">
        <v>0</v>
      </c>
      <c r="T316" s="227">
        <f>S316*H316</f>
        <v>0</v>
      </c>
      <c r="AR316" s="18" t="s">
        <v>213</v>
      </c>
      <c r="AT316" s="18" t="s">
        <v>198</v>
      </c>
      <c r="AU316" s="18" t="s">
        <v>86</v>
      </c>
      <c r="AY316" s="18" t="s">
        <v>195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8" t="s">
        <v>84</v>
      </c>
      <c r="BK316" s="228">
        <f>ROUND(I316*H316,2)</f>
        <v>0</v>
      </c>
      <c r="BL316" s="18" t="s">
        <v>213</v>
      </c>
      <c r="BM316" s="18" t="s">
        <v>1424</v>
      </c>
    </row>
    <row r="317" s="1" customFormat="1">
      <c r="B317" s="39"/>
      <c r="C317" s="40"/>
      <c r="D317" s="229" t="s">
        <v>204</v>
      </c>
      <c r="E317" s="40"/>
      <c r="F317" s="230" t="s">
        <v>1423</v>
      </c>
      <c r="G317" s="40"/>
      <c r="H317" s="40"/>
      <c r="I317" s="144"/>
      <c r="J317" s="40"/>
      <c r="K317" s="40"/>
      <c r="L317" s="44"/>
      <c r="M317" s="231"/>
      <c r="N317" s="80"/>
      <c r="O317" s="80"/>
      <c r="P317" s="80"/>
      <c r="Q317" s="80"/>
      <c r="R317" s="80"/>
      <c r="S317" s="80"/>
      <c r="T317" s="81"/>
      <c r="AT317" s="18" t="s">
        <v>204</v>
      </c>
      <c r="AU317" s="18" t="s">
        <v>86</v>
      </c>
    </row>
    <row r="318" s="12" customFormat="1">
      <c r="B318" s="235"/>
      <c r="C318" s="236"/>
      <c r="D318" s="229" t="s">
        <v>285</v>
      </c>
      <c r="E318" s="237" t="s">
        <v>19</v>
      </c>
      <c r="F318" s="238" t="s">
        <v>1425</v>
      </c>
      <c r="G318" s="236"/>
      <c r="H318" s="239">
        <v>54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AT318" s="245" t="s">
        <v>285</v>
      </c>
      <c r="AU318" s="245" t="s">
        <v>86</v>
      </c>
      <c r="AV318" s="12" t="s">
        <v>86</v>
      </c>
      <c r="AW318" s="12" t="s">
        <v>37</v>
      </c>
      <c r="AX318" s="12" t="s">
        <v>84</v>
      </c>
      <c r="AY318" s="245" t="s">
        <v>195</v>
      </c>
    </row>
    <row r="319" s="1" customFormat="1" ht="16.5" customHeight="1">
      <c r="B319" s="39"/>
      <c r="C319" s="270" t="s">
        <v>758</v>
      </c>
      <c r="D319" s="270" t="s">
        <v>497</v>
      </c>
      <c r="E319" s="271" t="s">
        <v>1426</v>
      </c>
      <c r="F319" s="272" t="s">
        <v>1427</v>
      </c>
      <c r="G319" s="273" t="s">
        <v>312</v>
      </c>
      <c r="H319" s="274">
        <v>54</v>
      </c>
      <c r="I319" s="275"/>
      <c r="J319" s="276">
        <f>ROUND(I319*H319,2)</f>
        <v>0</v>
      </c>
      <c r="K319" s="272" t="s">
        <v>19</v>
      </c>
      <c r="L319" s="277"/>
      <c r="M319" s="278" t="s">
        <v>19</v>
      </c>
      <c r="N319" s="279" t="s">
        <v>47</v>
      </c>
      <c r="O319" s="80"/>
      <c r="P319" s="226">
        <f>O319*H319</f>
        <v>0</v>
      </c>
      <c r="Q319" s="226">
        <v>0.04648</v>
      </c>
      <c r="R319" s="226">
        <f>Q319*H319</f>
        <v>2.5099200000000002</v>
      </c>
      <c r="S319" s="226">
        <v>0</v>
      </c>
      <c r="T319" s="227">
        <f>S319*H319</f>
        <v>0</v>
      </c>
      <c r="AR319" s="18" t="s">
        <v>229</v>
      </c>
      <c r="AT319" s="18" t="s">
        <v>497</v>
      </c>
      <c r="AU319" s="18" t="s">
        <v>86</v>
      </c>
      <c r="AY319" s="18" t="s">
        <v>195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8" t="s">
        <v>84</v>
      </c>
      <c r="BK319" s="228">
        <f>ROUND(I319*H319,2)</f>
        <v>0</v>
      </c>
      <c r="BL319" s="18" t="s">
        <v>213</v>
      </c>
      <c r="BM319" s="18" t="s">
        <v>1428</v>
      </c>
    </row>
    <row r="320" s="1" customFormat="1">
      <c r="B320" s="39"/>
      <c r="C320" s="40"/>
      <c r="D320" s="229" t="s">
        <v>204</v>
      </c>
      <c r="E320" s="40"/>
      <c r="F320" s="230" t="s">
        <v>1427</v>
      </c>
      <c r="G320" s="40"/>
      <c r="H320" s="40"/>
      <c r="I320" s="144"/>
      <c r="J320" s="40"/>
      <c r="K320" s="40"/>
      <c r="L320" s="44"/>
      <c r="M320" s="231"/>
      <c r="N320" s="80"/>
      <c r="O320" s="80"/>
      <c r="P320" s="80"/>
      <c r="Q320" s="80"/>
      <c r="R320" s="80"/>
      <c r="S320" s="80"/>
      <c r="T320" s="81"/>
      <c r="AT320" s="18" t="s">
        <v>204</v>
      </c>
      <c r="AU320" s="18" t="s">
        <v>86</v>
      </c>
    </row>
    <row r="321" s="12" customFormat="1">
      <c r="B321" s="235"/>
      <c r="C321" s="236"/>
      <c r="D321" s="229" t="s">
        <v>285</v>
      </c>
      <c r="E321" s="237" t="s">
        <v>19</v>
      </c>
      <c r="F321" s="238" t="s">
        <v>1425</v>
      </c>
      <c r="G321" s="236"/>
      <c r="H321" s="239">
        <v>54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AT321" s="245" t="s">
        <v>285</v>
      </c>
      <c r="AU321" s="245" t="s">
        <v>86</v>
      </c>
      <c r="AV321" s="12" t="s">
        <v>86</v>
      </c>
      <c r="AW321" s="12" t="s">
        <v>37</v>
      </c>
      <c r="AX321" s="12" t="s">
        <v>84</v>
      </c>
      <c r="AY321" s="245" t="s">
        <v>195</v>
      </c>
    </row>
    <row r="322" s="1" customFormat="1" ht="16.5" customHeight="1">
      <c r="B322" s="39"/>
      <c r="C322" s="217" t="s">
        <v>763</v>
      </c>
      <c r="D322" s="217" t="s">
        <v>198</v>
      </c>
      <c r="E322" s="218" t="s">
        <v>1429</v>
      </c>
      <c r="F322" s="219" t="s">
        <v>1430</v>
      </c>
      <c r="G322" s="220" t="s">
        <v>312</v>
      </c>
      <c r="H322" s="221">
        <v>8</v>
      </c>
      <c r="I322" s="222"/>
      <c r="J322" s="223">
        <f>ROUND(I322*H322,2)</f>
        <v>0</v>
      </c>
      <c r="K322" s="219" t="s">
        <v>208</v>
      </c>
      <c r="L322" s="44"/>
      <c r="M322" s="224" t="s">
        <v>19</v>
      </c>
      <c r="N322" s="225" t="s">
        <v>47</v>
      </c>
      <c r="O322" s="80"/>
      <c r="P322" s="226">
        <f>O322*H322</f>
        <v>0</v>
      </c>
      <c r="Q322" s="226">
        <v>0.044699999999999997</v>
      </c>
      <c r="R322" s="226">
        <f>Q322*H322</f>
        <v>0.35759999999999997</v>
      </c>
      <c r="S322" s="226">
        <v>0</v>
      </c>
      <c r="T322" s="227">
        <f>S322*H322</f>
        <v>0</v>
      </c>
      <c r="AR322" s="18" t="s">
        <v>213</v>
      </c>
      <c r="AT322" s="18" t="s">
        <v>198</v>
      </c>
      <c r="AU322" s="18" t="s">
        <v>86</v>
      </c>
      <c r="AY322" s="18" t="s">
        <v>195</v>
      </c>
      <c r="BE322" s="228">
        <f>IF(N322="základní",J322,0)</f>
        <v>0</v>
      </c>
      <c r="BF322" s="228">
        <f>IF(N322="snížená",J322,0)</f>
        <v>0</v>
      </c>
      <c r="BG322" s="228">
        <f>IF(N322="zákl. přenesená",J322,0)</f>
        <v>0</v>
      </c>
      <c r="BH322" s="228">
        <f>IF(N322="sníž. přenesená",J322,0)</f>
        <v>0</v>
      </c>
      <c r="BI322" s="228">
        <f>IF(N322="nulová",J322,0)</f>
        <v>0</v>
      </c>
      <c r="BJ322" s="18" t="s">
        <v>84</v>
      </c>
      <c r="BK322" s="228">
        <f>ROUND(I322*H322,2)</f>
        <v>0</v>
      </c>
      <c r="BL322" s="18" t="s">
        <v>213</v>
      </c>
      <c r="BM322" s="18" t="s">
        <v>1431</v>
      </c>
    </row>
    <row r="323" s="1" customFormat="1">
      <c r="B323" s="39"/>
      <c r="C323" s="40"/>
      <c r="D323" s="229" t="s">
        <v>204</v>
      </c>
      <c r="E323" s="40"/>
      <c r="F323" s="230" t="s">
        <v>1432</v>
      </c>
      <c r="G323" s="40"/>
      <c r="H323" s="40"/>
      <c r="I323" s="144"/>
      <c r="J323" s="40"/>
      <c r="K323" s="40"/>
      <c r="L323" s="44"/>
      <c r="M323" s="231"/>
      <c r="N323" s="80"/>
      <c r="O323" s="80"/>
      <c r="P323" s="80"/>
      <c r="Q323" s="80"/>
      <c r="R323" s="80"/>
      <c r="S323" s="80"/>
      <c r="T323" s="81"/>
      <c r="AT323" s="18" t="s">
        <v>204</v>
      </c>
      <c r="AU323" s="18" t="s">
        <v>86</v>
      </c>
    </row>
    <row r="324" s="12" customFormat="1">
      <c r="B324" s="235"/>
      <c r="C324" s="236"/>
      <c r="D324" s="229" t="s">
        <v>285</v>
      </c>
      <c r="E324" s="237" t="s">
        <v>19</v>
      </c>
      <c r="F324" s="238" t="s">
        <v>1433</v>
      </c>
      <c r="G324" s="236"/>
      <c r="H324" s="239">
        <v>8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AT324" s="245" t="s">
        <v>285</v>
      </c>
      <c r="AU324" s="245" t="s">
        <v>86</v>
      </c>
      <c r="AV324" s="12" t="s">
        <v>86</v>
      </c>
      <c r="AW324" s="12" t="s">
        <v>37</v>
      </c>
      <c r="AX324" s="12" t="s">
        <v>84</v>
      </c>
      <c r="AY324" s="245" t="s">
        <v>195</v>
      </c>
    </row>
    <row r="325" s="1" customFormat="1" ht="16.5" customHeight="1">
      <c r="B325" s="39"/>
      <c r="C325" s="217" t="s">
        <v>768</v>
      </c>
      <c r="D325" s="217" t="s">
        <v>198</v>
      </c>
      <c r="E325" s="218" t="s">
        <v>1434</v>
      </c>
      <c r="F325" s="219" t="s">
        <v>1435</v>
      </c>
      <c r="G325" s="220" t="s">
        <v>312</v>
      </c>
      <c r="H325" s="221">
        <v>63.524999999999999</v>
      </c>
      <c r="I325" s="222"/>
      <c r="J325" s="223">
        <f>ROUND(I325*H325,2)</f>
        <v>0</v>
      </c>
      <c r="K325" s="219" t="s">
        <v>208</v>
      </c>
      <c r="L325" s="44"/>
      <c r="M325" s="224" t="s">
        <v>19</v>
      </c>
      <c r="N325" s="225" t="s">
        <v>47</v>
      </c>
      <c r="O325" s="80"/>
      <c r="P325" s="226">
        <f>O325*H325</f>
        <v>0</v>
      </c>
      <c r="Q325" s="226">
        <v>0.1295</v>
      </c>
      <c r="R325" s="226">
        <f>Q325*H325</f>
        <v>8.2264874999999993</v>
      </c>
      <c r="S325" s="226">
        <v>0</v>
      </c>
      <c r="T325" s="227">
        <f>S325*H325</f>
        <v>0</v>
      </c>
      <c r="AR325" s="18" t="s">
        <v>213</v>
      </c>
      <c r="AT325" s="18" t="s">
        <v>198</v>
      </c>
      <c r="AU325" s="18" t="s">
        <v>86</v>
      </c>
      <c r="AY325" s="18" t="s">
        <v>195</v>
      </c>
      <c r="BE325" s="228">
        <f>IF(N325="základní",J325,0)</f>
        <v>0</v>
      </c>
      <c r="BF325" s="228">
        <f>IF(N325="snížená",J325,0)</f>
        <v>0</v>
      </c>
      <c r="BG325" s="228">
        <f>IF(N325="zákl. přenesená",J325,0)</f>
        <v>0</v>
      </c>
      <c r="BH325" s="228">
        <f>IF(N325="sníž. přenesená",J325,0)</f>
        <v>0</v>
      </c>
      <c r="BI325" s="228">
        <f>IF(N325="nulová",J325,0)</f>
        <v>0</v>
      </c>
      <c r="BJ325" s="18" t="s">
        <v>84</v>
      </c>
      <c r="BK325" s="228">
        <f>ROUND(I325*H325,2)</f>
        <v>0</v>
      </c>
      <c r="BL325" s="18" t="s">
        <v>213</v>
      </c>
      <c r="BM325" s="18" t="s">
        <v>1436</v>
      </c>
    </row>
    <row r="326" s="1" customFormat="1">
      <c r="B326" s="39"/>
      <c r="C326" s="40"/>
      <c r="D326" s="229" t="s">
        <v>204</v>
      </c>
      <c r="E326" s="40"/>
      <c r="F326" s="230" t="s">
        <v>1437</v>
      </c>
      <c r="G326" s="40"/>
      <c r="H326" s="40"/>
      <c r="I326" s="144"/>
      <c r="J326" s="40"/>
      <c r="K326" s="40"/>
      <c r="L326" s="44"/>
      <c r="M326" s="231"/>
      <c r="N326" s="80"/>
      <c r="O326" s="80"/>
      <c r="P326" s="80"/>
      <c r="Q326" s="80"/>
      <c r="R326" s="80"/>
      <c r="S326" s="80"/>
      <c r="T326" s="81"/>
      <c r="AT326" s="18" t="s">
        <v>204</v>
      </c>
      <c r="AU326" s="18" t="s">
        <v>86</v>
      </c>
    </row>
    <row r="327" s="12" customFormat="1">
      <c r="B327" s="235"/>
      <c r="C327" s="236"/>
      <c r="D327" s="229" t="s">
        <v>285</v>
      </c>
      <c r="E327" s="237" t="s">
        <v>19</v>
      </c>
      <c r="F327" s="238" t="s">
        <v>1438</v>
      </c>
      <c r="G327" s="236"/>
      <c r="H327" s="239">
        <v>25.41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AT327" s="245" t="s">
        <v>285</v>
      </c>
      <c r="AU327" s="245" t="s">
        <v>86</v>
      </c>
      <c r="AV327" s="12" t="s">
        <v>86</v>
      </c>
      <c r="AW327" s="12" t="s">
        <v>37</v>
      </c>
      <c r="AX327" s="12" t="s">
        <v>76</v>
      </c>
      <c r="AY327" s="245" t="s">
        <v>195</v>
      </c>
    </row>
    <row r="328" s="12" customFormat="1">
      <c r="B328" s="235"/>
      <c r="C328" s="236"/>
      <c r="D328" s="229" t="s">
        <v>285</v>
      </c>
      <c r="E328" s="237" t="s">
        <v>19</v>
      </c>
      <c r="F328" s="238" t="s">
        <v>1439</v>
      </c>
      <c r="G328" s="236"/>
      <c r="H328" s="239">
        <v>38.115000000000002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AT328" s="245" t="s">
        <v>285</v>
      </c>
      <c r="AU328" s="245" t="s">
        <v>86</v>
      </c>
      <c r="AV328" s="12" t="s">
        <v>86</v>
      </c>
      <c r="AW328" s="12" t="s">
        <v>37</v>
      </c>
      <c r="AX328" s="12" t="s">
        <v>76</v>
      </c>
      <c r="AY328" s="245" t="s">
        <v>195</v>
      </c>
    </row>
    <row r="329" s="13" customFormat="1">
      <c r="B329" s="246"/>
      <c r="C329" s="247"/>
      <c r="D329" s="229" t="s">
        <v>285</v>
      </c>
      <c r="E329" s="248" t="s">
        <v>19</v>
      </c>
      <c r="F329" s="249" t="s">
        <v>294</v>
      </c>
      <c r="G329" s="247"/>
      <c r="H329" s="250">
        <v>63.524999999999999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AT329" s="256" t="s">
        <v>285</v>
      </c>
      <c r="AU329" s="256" t="s">
        <v>86</v>
      </c>
      <c r="AV329" s="13" t="s">
        <v>213</v>
      </c>
      <c r="AW329" s="13" t="s">
        <v>37</v>
      </c>
      <c r="AX329" s="13" t="s">
        <v>84</v>
      </c>
      <c r="AY329" s="256" t="s">
        <v>195</v>
      </c>
    </row>
    <row r="330" s="1" customFormat="1" ht="16.5" customHeight="1">
      <c r="B330" s="39"/>
      <c r="C330" s="270" t="s">
        <v>773</v>
      </c>
      <c r="D330" s="270" t="s">
        <v>497</v>
      </c>
      <c r="E330" s="271" t="s">
        <v>1440</v>
      </c>
      <c r="F330" s="272" t="s">
        <v>1441</v>
      </c>
      <c r="G330" s="273" t="s">
        <v>312</v>
      </c>
      <c r="H330" s="274">
        <v>63.524999999999999</v>
      </c>
      <c r="I330" s="275"/>
      <c r="J330" s="276">
        <f>ROUND(I330*H330,2)</f>
        <v>0</v>
      </c>
      <c r="K330" s="272" t="s">
        <v>208</v>
      </c>
      <c r="L330" s="277"/>
      <c r="M330" s="278" t="s">
        <v>19</v>
      </c>
      <c r="N330" s="279" t="s">
        <v>47</v>
      </c>
      <c r="O330" s="80"/>
      <c r="P330" s="226">
        <f>O330*H330</f>
        <v>0</v>
      </c>
      <c r="Q330" s="226">
        <v>0.058000000000000003</v>
      </c>
      <c r="R330" s="226">
        <f>Q330*H330</f>
        <v>3.68445</v>
      </c>
      <c r="S330" s="226">
        <v>0</v>
      </c>
      <c r="T330" s="227">
        <f>S330*H330</f>
        <v>0</v>
      </c>
      <c r="AR330" s="18" t="s">
        <v>229</v>
      </c>
      <c r="AT330" s="18" t="s">
        <v>497</v>
      </c>
      <c r="AU330" s="18" t="s">
        <v>86</v>
      </c>
      <c r="AY330" s="18" t="s">
        <v>195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18" t="s">
        <v>84</v>
      </c>
      <c r="BK330" s="228">
        <f>ROUND(I330*H330,2)</f>
        <v>0</v>
      </c>
      <c r="BL330" s="18" t="s">
        <v>213</v>
      </c>
      <c r="BM330" s="18" t="s">
        <v>1442</v>
      </c>
    </row>
    <row r="331" s="1" customFormat="1">
      <c r="B331" s="39"/>
      <c r="C331" s="40"/>
      <c r="D331" s="229" t="s">
        <v>204</v>
      </c>
      <c r="E331" s="40"/>
      <c r="F331" s="230" t="s">
        <v>1441</v>
      </c>
      <c r="G331" s="40"/>
      <c r="H331" s="40"/>
      <c r="I331" s="144"/>
      <c r="J331" s="40"/>
      <c r="K331" s="40"/>
      <c r="L331" s="44"/>
      <c r="M331" s="231"/>
      <c r="N331" s="80"/>
      <c r="O331" s="80"/>
      <c r="P331" s="80"/>
      <c r="Q331" s="80"/>
      <c r="R331" s="80"/>
      <c r="S331" s="80"/>
      <c r="T331" s="81"/>
      <c r="AT331" s="18" t="s">
        <v>204</v>
      </c>
      <c r="AU331" s="18" t="s">
        <v>86</v>
      </c>
    </row>
    <row r="332" s="1" customFormat="1" ht="16.5" customHeight="1">
      <c r="B332" s="39"/>
      <c r="C332" s="217" t="s">
        <v>780</v>
      </c>
      <c r="D332" s="217" t="s">
        <v>198</v>
      </c>
      <c r="E332" s="218" t="s">
        <v>1443</v>
      </c>
      <c r="F332" s="219" t="s">
        <v>1444</v>
      </c>
      <c r="G332" s="220" t="s">
        <v>312</v>
      </c>
      <c r="H332" s="221">
        <v>56</v>
      </c>
      <c r="I332" s="222"/>
      <c r="J332" s="223">
        <f>ROUND(I332*H332,2)</f>
        <v>0</v>
      </c>
      <c r="K332" s="219" t="s">
        <v>208</v>
      </c>
      <c r="L332" s="44"/>
      <c r="M332" s="224" t="s">
        <v>19</v>
      </c>
      <c r="N332" s="225" t="s">
        <v>47</v>
      </c>
      <c r="O332" s="80"/>
      <c r="P332" s="226">
        <f>O332*H332</f>
        <v>0</v>
      </c>
      <c r="Q332" s="226">
        <v>0.041250000000000002</v>
      </c>
      <c r="R332" s="226">
        <f>Q332*H332</f>
        <v>2.3100000000000001</v>
      </c>
      <c r="S332" s="226">
        <v>0</v>
      </c>
      <c r="T332" s="227">
        <f>S332*H332</f>
        <v>0</v>
      </c>
      <c r="AR332" s="18" t="s">
        <v>213</v>
      </c>
      <c r="AT332" s="18" t="s">
        <v>198</v>
      </c>
      <c r="AU332" s="18" t="s">
        <v>86</v>
      </c>
      <c r="AY332" s="18" t="s">
        <v>195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8" t="s">
        <v>84</v>
      </c>
      <c r="BK332" s="228">
        <f>ROUND(I332*H332,2)</f>
        <v>0</v>
      </c>
      <c r="BL332" s="18" t="s">
        <v>213</v>
      </c>
      <c r="BM332" s="18" t="s">
        <v>1445</v>
      </c>
    </row>
    <row r="333" s="1" customFormat="1">
      <c r="B333" s="39"/>
      <c r="C333" s="40"/>
      <c r="D333" s="229" t="s">
        <v>204</v>
      </c>
      <c r="E333" s="40"/>
      <c r="F333" s="230" t="s">
        <v>1446</v>
      </c>
      <c r="G333" s="40"/>
      <c r="H333" s="40"/>
      <c r="I333" s="144"/>
      <c r="J333" s="40"/>
      <c r="K333" s="40"/>
      <c r="L333" s="44"/>
      <c r="M333" s="231"/>
      <c r="N333" s="80"/>
      <c r="O333" s="80"/>
      <c r="P333" s="80"/>
      <c r="Q333" s="80"/>
      <c r="R333" s="80"/>
      <c r="S333" s="80"/>
      <c r="T333" s="81"/>
      <c r="AT333" s="18" t="s">
        <v>204</v>
      </c>
      <c r="AU333" s="18" t="s">
        <v>86</v>
      </c>
    </row>
    <row r="334" s="12" customFormat="1">
      <c r="B334" s="235"/>
      <c r="C334" s="236"/>
      <c r="D334" s="229" t="s">
        <v>285</v>
      </c>
      <c r="E334" s="237" t="s">
        <v>19</v>
      </c>
      <c r="F334" s="238" t="s">
        <v>1447</v>
      </c>
      <c r="G334" s="236"/>
      <c r="H334" s="239">
        <v>56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AT334" s="245" t="s">
        <v>285</v>
      </c>
      <c r="AU334" s="245" t="s">
        <v>86</v>
      </c>
      <c r="AV334" s="12" t="s">
        <v>86</v>
      </c>
      <c r="AW334" s="12" t="s">
        <v>37</v>
      </c>
      <c r="AX334" s="12" t="s">
        <v>84</v>
      </c>
      <c r="AY334" s="245" t="s">
        <v>195</v>
      </c>
    </row>
    <row r="335" s="1" customFormat="1" ht="16.5" customHeight="1">
      <c r="B335" s="39"/>
      <c r="C335" s="270" t="s">
        <v>785</v>
      </c>
      <c r="D335" s="270" t="s">
        <v>497</v>
      </c>
      <c r="E335" s="271" t="s">
        <v>899</v>
      </c>
      <c r="F335" s="272" t="s">
        <v>900</v>
      </c>
      <c r="G335" s="273" t="s">
        <v>312</v>
      </c>
      <c r="H335" s="274">
        <v>28</v>
      </c>
      <c r="I335" s="275"/>
      <c r="J335" s="276">
        <f>ROUND(I335*H335,2)</f>
        <v>0</v>
      </c>
      <c r="K335" s="272" t="s">
        <v>208</v>
      </c>
      <c r="L335" s="277"/>
      <c r="M335" s="278" t="s">
        <v>19</v>
      </c>
      <c r="N335" s="279" t="s">
        <v>47</v>
      </c>
      <c r="O335" s="80"/>
      <c r="P335" s="226">
        <f>O335*H335</f>
        <v>0</v>
      </c>
      <c r="Q335" s="226">
        <v>0.104</v>
      </c>
      <c r="R335" s="226">
        <f>Q335*H335</f>
        <v>2.9119999999999999</v>
      </c>
      <c r="S335" s="226">
        <v>0</v>
      </c>
      <c r="T335" s="227">
        <f>S335*H335</f>
        <v>0</v>
      </c>
      <c r="AR335" s="18" t="s">
        <v>229</v>
      </c>
      <c r="AT335" s="18" t="s">
        <v>497</v>
      </c>
      <c r="AU335" s="18" t="s">
        <v>86</v>
      </c>
      <c r="AY335" s="18" t="s">
        <v>195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8" t="s">
        <v>84</v>
      </c>
      <c r="BK335" s="228">
        <f>ROUND(I335*H335,2)</f>
        <v>0</v>
      </c>
      <c r="BL335" s="18" t="s">
        <v>213</v>
      </c>
      <c r="BM335" s="18" t="s">
        <v>1448</v>
      </c>
    </row>
    <row r="336" s="1" customFormat="1">
      <c r="B336" s="39"/>
      <c r="C336" s="40"/>
      <c r="D336" s="229" t="s">
        <v>204</v>
      </c>
      <c r="E336" s="40"/>
      <c r="F336" s="230" t="s">
        <v>900</v>
      </c>
      <c r="G336" s="40"/>
      <c r="H336" s="40"/>
      <c r="I336" s="144"/>
      <c r="J336" s="40"/>
      <c r="K336" s="40"/>
      <c r="L336" s="44"/>
      <c r="M336" s="231"/>
      <c r="N336" s="80"/>
      <c r="O336" s="80"/>
      <c r="P336" s="80"/>
      <c r="Q336" s="80"/>
      <c r="R336" s="80"/>
      <c r="S336" s="80"/>
      <c r="T336" s="81"/>
      <c r="AT336" s="18" t="s">
        <v>204</v>
      </c>
      <c r="AU336" s="18" t="s">
        <v>86</v>
      </c>
    </row>
    <row r="337" s="12" customFormat="1">
      <c r="B337" s="235"/>
      <c r="C337" s="236"/>
      <c r="D337" s="229" t="s">
        <v>285</v>
      </c>
      <c r="E337" s="237" t="s">
        <v>19</v>
      </c>
      <c r="F337" s="238" t="s">
        <v>1449</v>
      </c>
      <c r="G337" s="236"/>
      <c r="H337" s="239">
        <v>28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285</v>
      </c>
      <c r="AU337" s="245" t="s">
        <v>86</v>
      </c>
      <c r="AV337" s="12" t="s">
        <v>86</v>
      </c>
      <c r="AW337" s="12" t="s">
        <v>37</v>
      </c>
      <c r="AX337" s="12" t="s">
        <v>84</v>
      </c>
      <c r="AY337" s="245" t="s">
        <v>195</v>
      </c>
    </row>
    <row r="338" s="1" customFormat="1" ht="16.5" customHeight="1">
      <c r="B338" s="39"/>
      <c r="C338" s="270" t="s">
        <v>792</v>
      </c>
      <c r="D338" s="270" t="s">
        <v>497</v>
      </c>
      <c r="E338" s="271" t="s">
        <v>1450</v>
      </c>
      <c r="F338" s="272" t="s">
        <v>1451</v>
      </c>
      <c r="G338" s="273" t="s">
        <v>312</v>
      </c>
      <c r="H338" s="274">
        <v>28</v>
      </c>
      <c r="I338" s="275"/>
      <c r="J338" s="276">
        <f>ROUND(I338*H338,2)</f>
        <v>0</v>
      </c>
      <c r="K338" s="272" t="s">
        <v>208</v>
      </c>
      <c r="L338" s="277"/>
      <c r="M338" s="278" t="s">
        <v>19</v>
      </c>
      <c r="N338" s="279" t="s">
        <v>47</v>
      </c>
      <c r="O338" s="80"/>
      <c r="P338" s="226">
        <f>O338*H338</f>
        <v>0</v>
      </c>
      <c r="Q338" s="226">
        <v>0.125</v>
      </c>
      <c r="R338" s="226">
        <f>Q338*H338</f>
        <v>3.5</v>
      </c>
      <c r="S338" s="226">
        <v>0</v>
      </c>
      <c r="T338" s="227">
        <f>S338*H338</f>
        <v>0</v>
      </c>
      <c r="AR338" s="18" t="s">
        <v>229</v>
      </c>
      <c r="AT338" s="18" t="s">
        <v>497</v>
      </c>
      <c r="AU338" s="18" t="s">
        <v>86</v>
      </c>
      <c r="AY338" s="18" t="s">
        <v>195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8" t="s">
        <v>84</v>
      </c>
      <c r="BK338" s="228">
        <f>ROUND(I338*H338,2)</f>
        <v>0</v>
      </c>
      <c r="BL338" s="18" t="s">
        <v>213</v>
      </c>
      <c r="BM338" s="18" t="s">
        <v>1452</v>
      </c>
    </row>
    <row r="339" s="1" customFormat="1">
      <c r="B339" s="39"/>
      <c r="C339" s="40"/>
      <c r="D339" s="229" t="s">
        <v>204</v>
      </c>
      <c r="E339" s="40"/>
      <c r="F339" s="230" t="s">
        <v>1451</v>
      </c>
      <c r="G339" s="40"/>
      <c r="H339" s="40"/>
      <c r="I339" s="144"/>
      <c r="J339" s="40"/>
      <c r="K339" s="40"/>
      <c r="L339" s="44"/>
      <c r="M339" s="231"/>
      <c r="N339" s="80"/>
      <c r="O339" s="80"/>
      <c r="P339" s="80"/>
      <c r="Q339" s="80"/>
      <c r="R339" s="80"/>
      <c r="S339" s="80"/>
      <c r="T339" s="81"/>
      <c r="AT339" s="18" t="s">
        <v>204</v>
      </c>
      <c r="AU339" s="18" t="s">
        <v>86</v>
      </c>
    </row>
    <row r="340" s="12" customFormat="1">
      <c r="B340" s="235"/>
      <c r="C340" s="236"/>
      <c r="D340" s="229" t="s">
        <v>285</v>
      </c>
      <c r="E340" s="237" t="s">
        <v>19</v>
      </c>
      <c r="F340" s="238" t="s">
        <v>1449</v>
      </c>
      <c r="G340" s="236"/>
      <c r="H340" s="239">
        <v>28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AT340" s="245" t="s">
        <v>285</v>
      </c>
      <c r="AU340" s="245" t="s">
        <v>86</v>
      </c>
      <c r="AV340" s="12" t="s">
        <v>86</v>
      </c>
      <c r="AW340" s="12" t="s">
        <v>37</v>
      </c>
      <c r="AX340" s="12" t="s">
        <v>84</v>
      </c>
      <c r="AY340" s="245" t="s">
        <v>195</v>
      </c>
    </row>
    <row r="341" s="1" customFormat="1" ht="16.5" customHeight="1">
      <c r="B341" s="39"/>
      <c r="C341" s="217" t="s">
        <v>796</v>
      </c>
      <c r="D341" s="217" t="s">
        <v>198</v>
      </c>
      <c r="E341" s="218" t="s">
        <v>1453</v>
      </c>
      <c r="F341" s="219" t="s">
        <v>1454</v>
      </c>
      <c r="G341" s="220" t="s">
        <v>312</v>
      </c>
      <c r="H341" s="221">
        <v>2</v>
      </c>
      <c r="I341" s="222"/>
      <c r="J341" s="223">
        <f>ROUND(I341*H341,2)</f>
        <v>0</v>
      </c>
      <c r="K341" s="219" t="s">
        <v>208</v>
      </c>
      <c r="L341" s="44"/>
      <c r="M341" s="224" t="s">
        <v>19</v>
      </c>
      <c r="N341" s="225" t="s">
        <v>47</v>
      </c>
      <c r="O341" s="80"/>
      <c r="P341" s="226">
        <f>O341*H341</f>
        <v>0</v>
      </c>
      <c r="Q341" s="226">
        <v>0.10095</v>
      </c>
      <c r="R341" s="226">
        <f>Q341*H341</f>
        <v>0.2019</v>
      </c>
      <c r="S341" s="226">
        <v>0</v>
      </c>
      <c r="T341" s="227">
        <f>S341*H341</f>
        <v>0</v>
      </c>
      <c r="AR341" s="18" t="s">
        <v>213</v>
      </c>
      <c r="AT341" s="18" t="s">
        <v>198</v>
      </c>
      <c r="AU341" s="18" t="s">
        <v>86</v>
      </c>
      <c r="AY341" s="18" t="s">
        <v>195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8" t="s">
        <v>84</v>
      </c>
      <c r="BK341" s="228">
        <f>ROUND(I341*H341,2)</f>
        <v>0</v>
      </c>
      <c r="BL341" s="18" t="s">
        <v>213</v>
      </c>
      <c r="BM341" s="18" t="s">
        <v>1455</v>
      </c>
    </row>
    <row r="342" s="1" customFormat="1">
      <c r="B342" s="39"/>
      <c r="C342" s="40"/>
      <c r="D342" s="229" t="s">
        <v>204</v>
      </c>
      <c r="E342" s="40"/>
      <c r="F342" s="230" t="s">
        <v>1456</v>
      </c>
      <c r="G342" s="40"/>
      <c r="H342" s="40"/>
      <c r="I342" s="144"/>
      <c r="J342" s="40"/>
      <c r="K342" s="40"/>
      <c r="L342" s="44"/>
      <c r="M342" s="231"/>
      <c r="N342" s="80"/>
      <c r="O342" s="80"/>
      <c r="P342" s="80"/>
      <c r="Q342" s="80"/>
      <c r="R342" s="80"/>
      <c r="S342" s="80"/>
      <c r="T342" s="81"/>
      <c r="AT342" s="18" t="s">
        <v>204</v>
      </c>
      <c r="AU342" s="18" t="s">
        <v>86</v>
      </c>
    </row>
    <row r="343" s="12" customFormat="1">
      <c r="B343" s="235"/>
      <c r="C343" s="236"/>
      <c r="D343" s="229" t="s">
        <v>285</v>
      </c>
      <c r="E343" s="237" t="s">
        <v>19</v>
      </c>
      <c r="F343" s="238" t="s">
        <v>1457</v>
      </c>
      <c r="G343" s="236"/>
      <c r="H343" s="239">
        <v>2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AT343" s="245" t="s">
        <v>285</v>
      </c>
      <c r="AU343" s="245" t="s">
        <v>86</v>
      </c>
      <c r="AV343" s="12" t="s">
        <v>86</v>
      </c>
      <c r="AW343" s="12" t="s">
        <v>37</v>
      </c>
      <c r="AX343" s="12" t="s">
        <v>84</v>
      </c>
      <c r="AY343" s="245" t="s">
        <v>195</v>
      </c>
    </row>
    <row r="344" s="1" customFormat="1" ht="16.5" customHeight="1">
      <c r="B344" s="39"/>
      <c r="C344" s="270" t="s">
        <v>802</v>
      </c>
      <c r="D344" s="270" t="s">
        <v>497</v>
      </c>
      <c r="E344" s="271" t="s">
        <v>1458</v>
      </c>
      <c r="F344" s="272" t="s">
        <v>1459</v>
      </c>
      <c r="G344" s="273" t="s">
        <v>312</v>
      </c>
      <c r="H344" s="274">
        <v>2</v>
      </c>
      <c r="I344" s="275"/>
      <c r="J344" s="276">
        <f>ROUND(I344*H344,2)</f>
        <v>0</v>
      </c>
      <c r="K344" s="272" t="s">
        <v>19</v>
      </c>
      <c r="L344" s="277"/>
      <c r="M344" s="278" t="s">
        <v>19</v>
      </c>
      <c r="N344" s="279" t="s">
        <v>47</v>
      </c>
      <c r="O344" s="80"/>
      <c r="P344" s="226">
        <f>O344*H344</f>
        <v>0</v>
      </c>
      <c r="Q344" s="226">
        <v>0.033599999999999998</v>
      </c>
      <c r="R344" s="226">
        <f>Q344*H344</f>
        <v>0.067199999999999996</v>
      </c>
      <c r="S344" s="226">
        <v>0</v>
      </c>
      <c r="T344" s="227">
        <f>S344*H344</f>
        <v>0</v>
      </c>
      <c r="AR344" s="18" t="s">
        <v>229</v>
      </c>
      <c r="AT344" s="18" t="s">
        <v>497</v>
      </c>
      <c r="AU344" s="18" t="s">
        <v>86</v>
      </c>
      <c r="AY344" s="18" t="s">
        <v>195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8" t="s">
        <v>84</v>
      </c>
      <c r="BK344" s="228">
        <f>ROUND(I344*H344,2)</f>
        <v>0</v>
      </c>
      <c r="BL344" s="18" t="s">
        <v>213</v>
      </c>
      <c r="BM344" s="18" t="s">
        <v>1460</v>
      </c>
    </row>
    <row r="345" s="1" customFormat="1">
      <c r="B345" s="39"/>
      <c r="C345" s="40"/>
      <c r="D345" s="229" t="s">
        <v>204</v>
      </c>
      <c r="E345" s="40"/>
      <c r="F345" s="230" t="s">
        <v>1459</v>
      </c>
      <c r="G345" s="40"/>
      <c r="H345" s="40"/>
      <c r="I345" s="144"/>
      <c r="J345" s="40"/>
      <c r="K345" s="40"/>
      <c r="L345" s="44"/>
      <c r="M345" s="231"/>
      <c r="N345" s="80"/>
      <c r="O345" s="80"/>
      <c r="P345" s="80"/>
      <c r="Q345" s="80"/>
      <c r="R345" s="80"/>
      <c r="S345" s="80"/>
      <c r="T345" s="81"/>
      <c r="AT345" s="18" t="s">
        <v>204</v>
      </c>
      <c r="AU345" s="18" t="s">
        <v>86</v>
      </c>
    </row>
    <row r="346" s="12" customFormat="1">
      <c r="B346" s="235"/>
      <c r="C346" s="236"/>
      <c r="D346" s="229" t="s">
        <v>285</v>
      </c>
      <c r="E346" s="237" t="s">
        <v>19</v>
      </c>
      <c r="F346" s="238" t="s">
        <v>1461</v>
      </c>
      <c r="G346" s="236"/>
      <c r="H346" s="239">
        <v>2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AT346" s="245" t="s">
        <v>285</v>
      </c>
      <c r="AU346" s="245" t="s">
        <v>86</v>
      </c>
      <c r="AV346" s="12" t="s">
        <v>86</v>
      </c>
      <c r="AW346" s="12" t="s">
        <v>37</v>
      </c>
      <c r="AX346" s="12" t="s">
        <v>84</v>
      </c>
      <c r="AY346" s="245" t="s">
        <v>195</v>
      </c>
    </row>
    <row r="347" s="1" customFormat="1" ht="16.5" customHeight="1">
      <c r="B347" s="39"/>
      <c r="C347" s="217" t="s">
        <v>808</v>
      </c>
      <c r="D347" s="217" t="s">
        <v>198</v>
      </c>
      <c r="E347" s="218" t="s">
        <v>1462</v>
      </c>
      <c r="F347" s="219" t="s">
        <v>1463</v>
      </c>
      <c r="G347" s="220" t="s">
        <v>312</v>
      </c>
      <c r="H347" s="221">
        <v>33.159999999999997</v>
      </c>
      <c r="I347" s="222"/>
      <c r="J347" s="223">
        <f>ROUND(I347*H347,2)</f>
        <v>0</v>
      </c>
      <c r="K347" s="219" t="s">
        <v>208</v>
      </c>
      <c r="L347" s="44"/>
      <c r="M347" s="224" t="s">
        <v>19</v>
      </c>
      <c r="N347" s="225" t="s">
        <v>47</v>
      </c>
      <c r="O347" s="80"/>
      <c r="P347" s="226">
        <f>O347*H347</f>
        <v>0</v>
      </c>
      <c r="Q347" s="226">
        <v>0.0022200000000000002</v>
      </c>
      <c r="R347" s="226">
        <f>Q347*H347</f>
        <v>0.073615199999999992</v>
      </c>
      <c r="S347" s="226">
        <v>0</v>
      </c>
      <c r="T347" s="227">
        <f>S347*H347</f>
        <v>0</v>
      </c>
      <c r="AR347" s="18" t="s">
        <v>213</v>
      </c>
      <c r="AT347" s="18" t="s">
        <v>198</v>
      </c>
      <c r="AU347" s="18" t="s">
        <v>86</v>
      </c>
      <c r="AY347" s="18" t="s">
        <v>195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8" t="s">
        <v>84</v>
      </c>
      <c r="BK347" s="228">
        <f>ROUND(I347*H347,2)</f>
        <v>0</v>
      </c>
      <c r="BL347" s="18" t="s">
        <v>213</v>
      </c>
      <c r="BM347" s="18" t="s">
        <v>1464</v>
      </c>
    </row>
    <row r="348" s="1" customFormat="1">
      <c r="B348" s="39"/>
      <c r="C348" s="40"/>
      <c r="D348" s="229" t="s">
        <v>204</v>
      </c>
      <c r="E348" s="40"/>
      <c r="F348" s="230" t="s">
        <v>1465</v>
      </c>
      <c r="G348" s="40"/>
      <c r="H348" s="40"/>
      <c r="I348" s="144"/>
      <c r="J348" s="40"/>
      <c r="K348" s="40"/>
      <c r="L348" s="44"/>
      <c r="M348" s="231"/>
      <c r="N348" s="80"/>
      <c r="O348" s="80"/>
      <c r="P348" s="80"/>
      <c r="Q348" s="80"/>
      <c r="R348" s="80"/>
      <c r="S348" s="80"/>
      <c r="T348" s="81"/>
      <c r="AT348" s="18" t="s">
        <v>204</v>
      </c>
      <c r="AU348" s="18" t="s">
        <v>86</v>
      </c>
    </row>
    <row r="349" s="12" customFormat="1">
      <c r="B349" s="235"/>
      <c r="C349" s="236"/>
      <c r="D349" s="229" t="s">
        <v>285</v>
      </c>
      <c r="E349" s="237" t="s">
        <v>19</v>
      </c>
      <c r="F349" s="238" t="s">
        <v>1466</v>
      </c>
      <c r="G349" s="236"/>
      <c r="H349" s="239">
        <v>33.159999999999997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AT349" s="245" t="s">
        <v>285</v>
      </c>
      <c r="AU349" s="245" t="s">
        <v>86</v>
      </c>
      <c r="AV349" s="12" t="s">
        <v>86</v>
      </c>
      <c r="AW349" s="12" t="s">
        <v>37</v>
      </c>
      <c r="AX349" s="12" t="s">
        <v>84</v>
      </c>
      <c r="AY349" s="245" t="s">
        <v>195</v>
      </c>
    </row>
    <row r="350" s="1" customFormat="1" ht="16.5" customHeight="1">
      <c r="B350" s="39"/>
      <c r="C350" s="270" t="s">
        <v>814</v>
      </c>
      <c r="D350" s="270" t="s">
        <v>497</v>
      </c>
      <c r="E350" s="271" t="s">
        <v>1467</v>
      </c>
      <c r="F350" s="272" t="s">
        <v>1468</v>
      </c>
      <c r="G350" s="273" t="s">
        <v>312</v>
      </c>
      <c r="H350" s="274">
        <v>33.159999999999997</v>
      </c>
      <c r="I350" s="275"/>
      <c r="J350" s="276">
        <f>ROUND(I350*H350,2)</f>
        <v>0</v>
      </c>
      <c r="K350" s="272" t="s">
        <v>19</v>
      </c>
      <c r="L350" s="277"/>
      <c r="M350" s="278" t="s">
        <v>19</v>
      </c>
      <c r="N350" s="279" t="s">
        <v>47</v>
      </c>
      <c r="O350" s="80"/>
      <c r="P350" s="226">
        <f>O350*H350</f>
        <v>0</v>
      </c>
      <c r="Q350" s="226">
        <v>0</v>
      </c>
      <c r="R350" s="226">
        <f>Q350*H350</f>
        <v>0</v>
      </c>
      <c r="S350" s="226">
        <v>0</v>
      </c>
      <c r="T350" s="227">
        <f>S350*H350</f>
        <v>0</v>
      </c>
      <c r="AR350" s="18" t="s">
        <v>229</v>
      </c>
      <c r="AT350" s="18" t="s">
        <v>497</v>
      </c>
      <c r="AU350" s="18" t="s">
        <v>86</v>
      </c>
      <c r="AY350" s="18" t="s">
        <v>195</v>
      </c>
      <c r="BE350" s="228">
        <f>IF(N350="základní",J350,0)</f>
        <v>0</v>
      </c>
      <c r="BF350" s="228">
        <f>IF(N350="snížená",J350,0)</f>
        <v>0</v>
      </c>
      <c r="BG350" s="228">
        <f>IF(N350="zákl. přenesená",J350,0)</f>
        <v>0</v>
      </c>
      <c r="BH350" s="228">
        <f>IF(N350="sníž. přenesená",J350,0)</f>
        <v>0</v>
      </c>
      <c r="BI350" s="228">
        <f>IF(N350="nulová",J350,0)</f>
        <v>0</v>
      </c>
      <c r="BJ350" s="18" t="s">
        <v>84</v>
      </c>
      <c r="BK350" s="228">
        <f>ROUND(I350*H350,2)</f>
        <v>0</v>
      </c>
      <c r="BL350" s="18" t="s">
        <v>213</v>
      </c>
      <c r="BM350" s="18" t="s">
        <v>1469</v>
      </c>
    </row>
    <row r="351" s="1" customFormat="1">
      <c r="B351" s="39"/>
      <c r="C351" s="40"/>
      <c r="D351" s="229" t="s">
        <v>204</v>
      </c>
      <c r="E351" s="40"/>
      <c r="F351" s="230" t="s">
        <v>1468</v>
      </c>
      <c r="G351" s="40"/>
      <c r="H351" s="40"/>
      <c r="I351" s="144"/>
      <c r="J351" s="40"/>
      <c r="K351" s="40"/>
      <c r="L351" s="44"/>
      <c r="M351" s="231"/>
      <c r="N351" s="80"/>
      <c r="O351" s="80"/>
      <c r="P351" s="80"/>
      <c r="Q351" s="80"/>
      <c r="R351" s="80"/>
      <c r="S351" s="80"/>
      <c r="T351" s="81"/>
      <c r="AT351" s="18" t="s">
        <v>204</v>
      </c>
      <c r="AU351" s="18" t="s">
        <v>86</v>
      </c>
    </row>
    <row r="352" s="1" customFormat="1" ht="16.5" customHeight="1">
      <c r="B352" s="39"/>
      <c r="C352" s="217" t="s">
        <v>820</v>
      </c>
      <c r="D352" s="217" t="s">
        <v>198</v>
      </c>
      <c r="E352" s="218" t="s">
        <v>1470</v>
      </c>
      <c r="F352" s="219" t="s">
        <v>1471</v>
      </c>
      <c r="G352" s="220" t="s">
        <v>312</v>
      </c>
      <c r="H352" s="221">
        <v>33.159999999999997</v>
      </c>
      <c r="I352" s="222"/>
      <c r="J352" s="223">
        <f>ROUND(I352*H352,2)</f>
        <v>0</v>
      </c>
      <c r="K352" s="219" t="s">
        <v>208</v>
      </c>
      <c r="L352" s="44"/>
      <c r="M352" s="224" t="s">
        <v>19</v>
      </c>
      <c r="N352" s="225" t="s">
        <v>47</v>
      </c>
      <c r="O352" s="80"/>
      <c r="P352" s="226">
        <f>O352*H352</f>
        <v>0</v>
      </c>
      <c r="Q352" s="226">
        <v>0.0057499999999999999</v>
      </c>
      <c r="R352" s="226">
        <f>Q352*H352</f>
        <v>0.19066999999999998</v>
      </c>
      <c r="S352" s="226">
        <v>0</v>
      </c>
      <c r="T352" s="227">
        <f>S352*H352</f>
        <v>0</v>
      </c>
      <c r="AR352" s="18" t="s">
        <v>213</v>
      </c>
      <c r="AT352" s="18" t="s">
        <v>198</v>
      </c>
      <c r="AU352" s="18" t="s">
        <v>86</v>
      </c>
      <c r="AY352" s="18" t="s">
        <v>195</v>
      </c>
      <c r="BE352" s="228">
        <f>IF(N352="základní",J352,0)</f>
        <v>0</v>
      </c>
      <c r="BF352" s="228">
        <f>IF(N352="snížená",J352,0)</f>
        <v>0</v>
      </c>
      <c r="BG352" s="228">
        <f>IF(N352="zákl. přenesená",J352,0)</f>
        <v>0</v>
      </c>
      <c r="BH352" s="228">
        <f>IF(N352="sníž. přenesená",J352,0)</f>
        <v>0</v>
      </c>
      <c r="BI352" s="228">
        <f>IF(N352="nulová",J352,0)</f>
        <v>0</v>
      </c>
      <c r="BJ352" s="18" t="s">
        <v>84</v>
      </c>
      <c r="BK352" s="228">
        <f>ROUND(I352*H352,2)</f>
        <v>0</v>
      </c>
      <c r="BL352" s="18" t="s">
        <v>213</v>
      </c>
      <c r="BM352" s="18" t="s">
        <v>1472</v>
      </c>
    </row>
    <row r="353" s="1" customFormat="1">
      <c r="B353" s="39"/>
      <c r="C353" s="40"/>
      <c r="D353" s="229" t="s">
        <v>204</v>
      </c>
      <c r="E353" s="40"/>
      <c r="F353" s="230" t="s">
        <v>1473</v>
      </c>
      <c r="G353" s="40"/>
      <c r="H353" s="40"/>
      <c r="I353" s="144"/>
      <c r="J353" s="40"/>
      <c r="K353" s="40"/>
      <c r="L353" s="44"/>
      <c r="M353" s="231"/>
      <c r="N353" s="80"/>
      <c r="O353" s="80"/>
      <c r="P353" s="80"/>
      <c r="Q353" s="80"/>
      <c r="R353" s="80"/>
      <c r="S353" s="80"/>
      <c r="T353" s="81"/>
      <c r="AT353" s="18" t="s">
        <v>204</v>
      </c>
      <c r="AU353" s="18" t="s">
        <v>86</v>
      </c>
    </row>
    <row r="354" s="12" customFormat="1">
      <c r="B354" s="235"/>
      <c r="C354" s="236"/>
      <c r="D354" s="229" t="s">
        <v>285</v>
      </c>
      <c r="E354" s="237" t="s">
        <v>19</v>
      </c>
      <c r="F354" s="238" t="s">
        <v>1474</v>
      </c>
      <c r="G354" s="236"/>
      <c r="H354" s="239">
        <v>33.159999999999997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AT354" s="245" t="s">
        <v>285</v>
      </c>
      <c r="AU354" s="245" t="s">
        <v>86</v>
      </c>
      <c r="AV354" s="12" t="s">
        <v>86</v>
      </c>
      <c r="AW354" s="12" t="s">
        <v>37</v>
      </c>
      <c r="AX354" s="12" t="s">
        <v>84</v>
      </c>
      <c r="AY354" s="245" t="s">
        <v>195</v>
      </c>
    </row>
    <row r="355" s="1" customFormat="1" ht="16.5" customHeight="1">
      <c r="B355" s="39"/>
      <c r="C355" s="217" t="s">
        <v>826</v>
      </c>
      <c r="D355" s="217" t="s">
        <v>198</v>
      </c>
      <c r="E355" s="218" t="s">
        <v>1475</v>
      </c>
      <c r="F355" s="219" t="s">
        <v>1476</v>
      </c>
      <c r="G355" s="220" t="s">
        <v>223</v>
      </c>
      <c r="H355" s="221">
        <v>4</v>
      </c>
      <c r="I355" s="222"/>
      <c r="J355" s="223">
        <f>ROUND(I355*H355,2)</f>
        <v>0</v>
      </c>
      <c r="K355" s="219" t="s">
        <v>19</v>
      </c>
      <c r="L355" s="44"/>
      <c r="M355" s="224" t="s">
        <v>19</v>
      </c>
      <c r="N355" s="225" t="s">
        <v>47</v>
      </c>
      <c r="O355" s="80"/>
      <c r="P355" s="226">
        <f>O355*H355</f>
        <v>0</v>
      </c>
      <c r="Q355" s="226">
        <v>0.00023000000000000001</v>
      </c>
      <c r="R355" s="226">
        <f>Q355*H355</f>
        <v>0.00092000000000000003</v>
      </c>
      <c r="S355" s="226">
        <v>0</v>
      </c>
      <c r="T355" s="227">
        <f>S355*H355</f>
        <v>0</v>
      </c>
      <c r="AR355" s="18" t="s">
        <v>213</v>
      </c>
      <c r="AT355" s="18" t="s">
        <v>198</v>
      </c>
      <c r="AU355" s="18" t="s">
        <v>86</v>
      </c>
      <c r="AY355" s="18" t="s">
        <v>195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8" t="s">
        <v>84</v>
      </c>
      <c r="BK355" s="228">
        <f>ROUND(I355*H355,2)</f>
        <v>0</v>
      </c>
      <c r="BL355" s="18" t="s">
        <v>213</v>
      </c>
      <c r="BM355" s="18" t="s">
        <v>1477</v>
      </c>
    </row>
    <row r="356" s="1" customFormat="1">
      <c r="B356" s="39"/>
      <c r="C356" s="40"/>
      <c r="D356" s="229" t="s">
        <v>204</v>
      </c>
      <c r="E356" s="40"/>
      <c r="F356" s="230" t="s">
        <v>1478</v>
      </c>
      <c r="G356" s="40"/>
      <c r="H356" s="40"/>
      <c r="I356" s="144"/>
      <c r="J356" s="40"/>
      <c r="K356" s="40"/>
      <c r="L356" s="44"/>
      <c r="M356" s="231"/>
      <c r="N356" s="80"/>
      <c r="O356" s="80"/>
      <c r="P356" s="80"/>
      <c r="Q356" s="80"/>
      <c r="R356" s="80"/>
      <c r="S356" s="80"/>
      <c r="T356" s="81"/>
      <c r="AT356" s="18" t="s">
        <v>204</v>
      </c>
      <c r="AU356" s="18" t="s">
        <v>86</v>
      </c>
    </row>
    <row r="357" s="12" customFormat="1">
      <c r="B357" s="235"/>
      <c r="C357" s="236"/>
      <c r="D357" s="229" t="s">
        <v>285</v>
      </c>
      <c r="E357" s="237" t="s">
        <v>19</v>
      </c>
      <c r="F357" s="238" t="s">
        <v>1479</v>
      </c>
      <c r="G357" s="236"/>
      <c r="H357" s="239">
        <v>4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AT357" s="245" t="s">
        <v>285</v>
      </c>
      <c r="AU357" s="245" t="s">
        <v>86</v>
      </c>
      <c r="AV357" s="12" t="s">
        <v>86</v>
      </c>
      <c r="AW357" s="12" t="s">
        <v>37</v>
      </c>
      <c r="AX357" s="12" t="s">
        <v>84</v>
      </c>
      <c r="AY357" s="245" t="s">
        <v>195</v>
      </c>
    </row>
    <row r="358" s="1" customFormat="1" ht="16.5" customHeight="1">
      <c r="B358" s="39"/>
      <c r="C358" s="217" t="s">
        <v>833</v>
      </c>
      <c r="D358" s="217" t="s">
        <v>198</v>
      </c>
      <c r="E358" s="218" t="s">
        <v>1480</v>
      </c>
      <c r="F358" s="219" t="s">
        <v>1481</v>
      </c>
      <c r="G358" s="220" t="s">
        <v>223</v>
      </c>
      <c r="H358" s="221">
        <v>1</v>
      </c>
      <c r="I358" s="222"/>
      <c r="J358" s="223">
        <f>ROUND(I358*H358,2)</f>
        <v>0</v>
      </c>
      <c r="K358" s="219" t="s">
        <v>208</v>
      </c>
      <c r="L358" s="44"/>
      <c r="M358" s="224" t="s">
        <v>19</v>
      </c>
      <c r="N358" s="225" t="s">
        <v>47</v>
      </c>
      <c r="O358" s="80"/>
      <c r="P358" s="226">
        <f>O358*H358</f>
        <v>0</v>
      </c>
      <c r="Q358" s="226">
        <v>0.0064900000000000001</v>
      </c>
      <c r="R358" s="226">
        <f>Q358*H358</f>
        <v>0.0064900000000000001</v>
      </c>
      <c r="S358" s="226">
        <v>0</v>
      </c>
      <c r="T358" s="227">
        <f>S358*H358</f>
        <v>0</v>
      </c>
      <c r="AR358" s="18" t="s">
        <v>213</v>
      </c>
      <c r="AT358" s="18" t="s">
        <v>198</v>
      </c>
      <c r="AU358" s="18" t="s">
        <v>86</v>
      </c>
      <c r="AY358" s="18" t="s">
        <v>195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8" t="s">
        <v>84</v>
      </c>
      <c r="BK358" s="228">
        <f>ROUND(I358*H358,2)</f>
        <v>0</v>
      </c>
      <c r="BL358" s="18" t="s">
        <v>213</v>
      </c>
      <c r="BM358" s="18" t="s">
        <v>1482</v>
      </c>
    </row>
    <row r="359" s="1" customFormat="1">
      <c r="B359" s="39"/>
      <c r="C359" s="40"/>
      <c r="D359" s="229" t="s">
        <v>204</v>
      </c>
      <c r="E359" s="40"/>
      <c r="F359" s="230" t="s">
        <v>1483</v>
      </c>
      <c r="G359" s="40"/>
      <c r="H359" s="40"/>
      <c r="I359" s="144"/>
      <c r="J359" s="40"/>
      <c r="K359" s="40"/>
      <c r="L359" s="44"/>
      <c r="M359" s="231"/>
      <c r="N359" s="80"/>
      <c r="O359" s="80"/>
      <c r="P359" s="80"/>
      <c r="Q359" s="80"/>
      <c r="R359" s="80"/>
      <c r="S359" s="80"/>
      <c r="T359" s="81"/>
      <c r="AT359" s="18" t="s">
        <v>204</v>
      </c>
      <c r="AU359" s="18" t="s">
        <v>86</v>
      </c>
    </row>
    <row r="360" s="12" customFormat="1">
      <c r="B360" s="235"/>
      <c r="C360" s="236"/>
      <c r="D360" s="229" t="s">
        <v>285</v>
      </c>
      <c r="E360" s="237" t="s">
        <v>19</v>
      </c>
      <c r="F360" s="238" t="s">
        <v>1484</v>
      </c>
      <c r="G360" s="236"/>
      <c r="H360" s="239">
        <v>1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AT360" s="245" t="s">
        <v>285</v>
      </c>
      <c r="AU360" s="245" t="s">
        <v>86</v>
      </c>
      <c r="AV360" s="12" t="s">
        <v>86</v>
      </c>
      <c r="AW360" s="12" t="s">
        <v>37</v>
      </c>
      <c r="AX360" s="12" t="s">
        <v>84</v>
      </c>
      <c r="AY360" s="245" t="s">
        <v>195</v>
      </c>
    </row>
    <row r="361" s="1" customFormat="1" ht="16.5" customHeight="1">
      <c r="B361" s="39"/>
      <c r="C361" s="217" t="s">
        <v>839</v>
      </c>
      <c r="D361" s="217" t="s">
        <v>198</v>
      </c>
      <c r="E361" s="218" t="s">
        <v>1485</v>
      </c>
      <c r="F361" s="219" t="s">
        <v>1486</v>
      </c>
      <c r="G361" s="220" t="s">
        <v>289</v>
      </c>
      <c r="H361" s="221">
        <v>908.51999999999998</v>
      </c>
      <c r="I361" s="222"/>
      <c r="J361" s="223">
        <f>ROUND(I361*H361,2)</f>
        <v>0</v>
      </c>
      <c r="K361" s="219" t="s">
        <v>208</v>
      </c>
      <c r="L361" s="44"/>
      <c r="M361" s="224" t="s">
        <v>19</v>
      </c>
      <c r="N361" s="225" t="s">
        <v>47</v>
      </c>
      <c r="O361" s="80"/>
      <c r="P361" s="226">
        <f>O361*H361</f>
        <v>0</v>
      </c>
      <c r="Q361" s="226">
        <v>0.00088000000000000003</v>
      </c>
      <c r="R361" s="226">
        <f>Q361*H361</f>
        <v>0.79949760000000003</v>
      </c>
      <c r="S361" s="226">
        <v>0</v>
      </c>
      <c r="T361" s="227">
        <f>S361*H361</f>
        <v>0</v>
      </c>
      <c r="AR361" s="18" t="s">
        <v>213</v>
      </c>
      <c r="AT361" s="18" t="s">
        <v>198</v>
      </c>
      <c r="AU361" s="18" t="s">
        <v>86</v>
      </c>
      <c r="AY361" s="18" t="s">
        <v>195</v>
      </c>
      <c r="BE361" s="228">
        <f>IF(N361="základní",J361,0)</f>
        <v>0</v>
      </c>
      <c r="BF361" s="228">
        <f>IF(N361="snížená",J361,0)</f>
        <v>0</v>
      </c>
      <c r="BG361" s="228">
        <f>IF(N361="zákl. přenesená",J361,0)</f>
        <v>0</v>
      </c>
      <c r="BH361" s="228">
        <f>IF(N361="sníž. přenesená",J361,0)</f>
        <v>0</v>
      </c>
      <c r="BI361" s="228">
        <f>IF(N361="nulová",J361,0)</f>
        <v>0</v>
      </c>
      <c r="BJ361" s="18" t="s">
        <v>84</v>
      </c>
      <c r="BK361" s="228">
        <f>ROUND(I361*H361,2)</f>
        <v>0</v>
      </c>
      <c r="BL361" s="18" t="s">
        <v>213</v>
      </c>
      <c r="BM361" s="18" t="s">
        <v>1487</v>
      </c>
    </row>
    <row r="362" s="1" customFormat="1">
      <c r="B362" s="39"/>
      <c r="C362" s="40"/>
      <c r="D362" s="229" t="s">
        <v>204</v>
      </c>
      <c r="E362" s="40"/>
      <c r="F362" s="230" t="s">
        <v>1488</v>
      </c>
      <c r="G362" s="40"/>
      <c r="H362" s="40"/>
      <c r="I362" s="144"/>
      <c r="J362" s="40"/>
      <c r="K362" s="40"/>
      <c r="L362" s="44"/>
      <c r="M362" s="231"/>
      <c r="N362" s="80"/>
      <c r="O362" s="80"/>
      <c r="P362" s="80"/>
      <c r="Q362" s="80"/>
      <c r="R362" s="80"/>
      <c r="S362" s="80"/>
      <c r="T362" s="81"/>
      <c r="AT362" s="18" t="s">
        <v>204</v>
      </c>
      <c r="AU362" s="18" t="s">
        <v>86</v>
      </c>
    </row>
    <row r="363" s="12" customFormat="1">
      <c r="B363" s="235"/>
      <c r="C363" s="236"/>
      <c r="D363" s="229" t="s">
        <v>285</v>
      </c>
      <c r="E363" s="237" t="s">
        <v>19</v>
      </c>
      <c r="F363" s="238" t="s">
        <v>1489</v>
      </c>
      <c r="G363" s="236"/>
      <c r="H363" s="239">
        <v>908.51999999999998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AT363" s="245" t="s">
        <v>285</v>
      </c>
      <c r="AU363" s="245" t="s">
        <v>86</v>
      </c>
      <c r="AV363" s="12" t="s">
        <v>86</v>
      </c>
      <c r="AW363" s="12" t="s">
        <v>37</v>
      </c>
      <c r="AX363" s="12" t="s">
        <v>84</v>
      </c>
      <c r="AY363" s="245" t="s">
        <v>195</v>
      </c>
    </row>
    <row r="364" s="1" customFormat="1" ht="16.5" customHeight="1">
      <c r="B364" s="39"/>
      <c r="C364" s="217" t="s">
        <v>844</v>
      </c>
      <c r="D364" s="217" t="s">
        <v>198</v>
      </c>
      <c r="E364" s="218" t="s">
        <v>1490</v>
      </c>
      <c r="F364" s="219" t="s">
        <v>1491</v>
      </c>
      <c r="G364" s="220" t="s">
        <v>289</v>
      </c>
      <c r="H364" s="221">
        <v>908.51999999999998</v>
      </c>
      <c r="I364" s="222"/>
      <c r="J364" s="223">
        <f>ROUND(I364*H364,2)</f>
        <v>0</v>
      </c>
      <c r="K364" s="219" t="s">
        <v>208</v>
      </c>
      <c r="L364" s="44"/>
      <c r="M364" s="224" t="s">
        <v>19</v>
      </c>
      <c r="N364" s="225" t="s">
        <v>47</v>
      </c>
      <c r="O364" s="80"/>
      <c r="P364" s="226">
        <f>O364*H364</f>
        <v>0</v>
      </c>
      <c r="Q364" s="226">
        <v>0</v>
      </c>
      <c r="R364" s="226">
        <f>Q364*H364</f>
        <v>0</v>
      </c>
      <c r="S364" s="226">
        <v>0</v>
      </c>
      <c r="T364" s="227">
        <f>S364*H364</f>
        <v>0</v>
      </c>
      <c r="AR364" s="18" t="s">
        <v>213</v>
      </c>
      <c r="AT364" s="18" t="s">
        <v>198</v>
      </c>
      <c r="AU364" s="18" t="s">
        <v>86</v>
      </c>
      <c r="AY364" s="18" t="s">
        <v>195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8" t="s">
        <v>84</v>
      </c>
      <c r="BK364" s="228">
        <f>ROUND(I364*H364,2)</f>
        <v>0</v>
      </c>
      <c r="BL364" s="18" t="s">
        <v>213</v>
      </c>
      <c r="BM364" s="18" t="s">
        <v>1492</v>
      </c>
    </row>
    <row r="365" s="1" customFormat="1">
      <c r="B365" s="39"/>
      <c r="C365" s="40"/>
      <c r="D365" s="229" t="s">
        <v>204</v>
      </c>
      <c r="E365" s="40"/>
      <c r="F365" s="230" t="s">
        <v>1493</v>
      </c>
      <c r="G365" s="40"/>
      <c r="H365" s="40"/>
      <c r="I365" s="144"/>
      <c r="J365" s="40"/>
      <c r="K365" s="40"/>
      <c r="L365" s="44"/>
      <c r="M365" s="231"/>
      <c r="N365" s="80"/>
      <c r="O365" s="80"/>
      <c r="P365" s="80"/>
      <c r="Q365" s="80"/>
      <c r="R365" s="80"/>
      <c r="S365" s="80"/>
      <c r="T365" s="81"/>
      <c r="AT365" s="18" t="s">
        <v>204</v>
      </c>
      <c r="AU365" s="18" t="s">
        <v>86</v>
      </c>
    </row>
    <row r="366" s="12" customFormat="1">
      <c r="B366" s="235"/>
      <c r="C366" s="236"/>
      <c r="D366" s="229" t="s">
        <v>285</v>
      </c>
      <c r="E366" s="237" t="s">
        <v>19</v>
      </c>
      <c r="F366" s="238" t="s">
        <v>1494</v>
      </c>
      <c r="G366" s="236"/>
      <c r="H366" s="239">
        <v>908.51999999999998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AT366" s="245" t="s">
        <v>285</v>
      </c>
      <c r="AU366" s="245" t="s">
        <v>86</v>
      </c>
      <c r="AV366" s="12" t="s">
        <v>86</v>
      </c>
      <c r="AW366" s="12" t="s">
        <v>37</v>
      </c>
      <c r="AX366" s="12" t="s">
        <v>84</v>
      </c>
      <c r="AY366" s="245" t="s">
        <v>195</v>
      </c>
    </row>
    <row r="367" s="1" customFormat="1" ht="16.5" customHeight="1">
      <c r="B367" s="39"/>
      <c r="C367" s="217" t="s">
        <v>849</v>
      </c>
      <c r="D367" s="217" t="s">
        <v>198</v>
      </c>
      <c r="E367" s="218" t="s">
        <v>1495</v>
      </c>
      <c r="F367" s="219" t="s">
        <v>1496</v>
      </c>
      <c r="G367" s="220" t="s">
        <v>289</v>
      </c>
      <c r="H367" s="221">
        <v>3634.0799999999999</v>
      </c>
      <c r="I367" s="222"/>
      <c r="J367" s="223">
        <f>ROUND(I367*H367,2)</f>
        <v>0</v>
      </c>
      <c r="K367" s="219" t="s">
        <v>208</v>
      </c>
      <c r="L367" s="44"/>
      <c r="M367" s="224" t="s">
        <v>19</v>
      </c>
      <c r="N367" s="225" t="s">
        <v>47</v>
      </c>
      <c r="O367" s="80"/>
      <c r="P367" s="226">
        <f>O367*H367</f>
        <v>0</v>
      </c>
      <c r="Q367" s="226">
        <v>0</v>
      </c>
      <c r="R367" s="226">
        <f>Q367*H367</f>
        <v>0</v>
      </c>
      <c r="S367" s="226">
        <v>0</v>
      </c>
      <c r="T367" s="227">
        <f>S367*H367</f>
        <v>0</v>
      </c>
      <c r="AR367" s="18" t="s">
        <v>213</v>
      </c>
      <c r="AT367" s="18" t="s">
        <v>198</v>
      </c>
      <c r="AU367" s="18" t="s">
        <v>86</v>
      </c>
      <c r="AY367" s="18" t="s">
        <v>195</v>
      </c>
      <c r="BE367" s="228">
        <f>IF(N367="základní",J367,0)</f>
        <v>0</v>
      </c>
      <c r="BF367" s="228">
        <f>IF(N367="snížená",J367,0)</f>
        <v>0</v>
      </c>
      <c r="BG367" s="228">
        <f>IF(N367="zákl. přenesená",J367,0)</f>
        <v>0</v>
      </c>
      <c r="BH367" s="228">
        <f>IF(N367="sníž. přenesená",J367,0)</f>
        <v>0</v>
      </c>
      <c r="BI367" s="228">
        <f>IF(N367="nulová",J367,0)</f>
        <v>0</v>
      </c>
      <c r="BJ367" s="18" t="s">
        <v>84</v>
      </c>
      <c r="BK367" s="228">
        <f>ROUND(I367*H367,2)</f>
        <v>0</v>
      </c>
      <c r="BL367" s="18" t="s">
        <v>213</v>
      </c>
      <c r="BM367" s="18" t="s">
        <v>1497</v>
      </c>
    </row>
    <row r="368" s="1" customFormat="1">
      <c r="B368" s="39"/>
      <c r="C368" s="40"/>
      <c r="D368" s="229" t="s">
        <v>204</v>
      </c>
      <c r="E368" s="40"/>
      <c r="F368" s="230" t="s">
        <v>1498</v>
      </c>
      <c r="G368" s="40"/>
      <c r="H368" s="40"/>
      <c r="I368" s="144"/>
      <c r="J368" s="40"/>
      <c r="K368" s="40"/>
      <c r="L368" s="44"/>
      <c r="M368" s="231"/>
      <c r="N368" s="80"/>
      <c r="O368" s="80"/>
      <c r="P368" s="80"/>
      <c r="Q368" s="80"/>
      <c r="R368" s="80"/>
      <c r="S368" s="80"/>
      <c r="T368" s="81"/>
      <c r="AT368" s="18" t="s">
        <v>204</v>
      </c>
      <c r="AU368" s="18" t="s">
        <v>86</v>
      </c>
    </row>
    <row r="369" s="12" customFormat="1">
      <c r="B369" s="235"/>
      <c r="C369" s="236"/>
      <c r="D369" s="229" t="s">
        <v>285</v>
      </c>
      <c r="E369" s="237" t="s">
        <v>19</v>
      </c>
      <c r="F369" s="238" t="s">
        <v>1499</v>
      </c>
      <c r="G369" s="236"/>
      <c r="H369" s="239">
        <v>3634.0799999999999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AT369" s="245" t="s">
        <v>285</v>
      </c>
      <c r="AU369" s="245" t="s">
        <v>86</v>
      </c>
      <c r="AV369" s="12" t="s">
        <v>86</v>
      </c>
      <c r="AW369" s="12" t="s">
        <v>37</v>
      </c>
      <c r="AX369" s="12" t="s">
        <v>84</v>
      </c>
      <c r="AY369" s="245" t="s">
        <v>195</v>
      </c>
    </row>
    <row r="370" s="1" customFormat="1" ht="16.5" customHeight="1">
      <c r="B370" s="39"/>
      <c r="C370" s="217" t="s">
        <v>854</v>
      </c>
      <c r="D370" s="217" t="s">
        <v>198</v>
      </c>
      <c r="E370" s="218" t="s">
        <v>1500</v>
      </c>
      <c r="F370" s="219" t="s">
        <v>1501</v>
      </c>
      <c r="G370" s="220" t="s">
        <v>289</v>
      </c>
      <c r="H370" s="221">
        <v>61.024000000000001</v>
      </c>
      <c r="I370" s="222"/>
      <c r="J370" s="223">
        <f>ROUND(I370*H370,2)</f>
        <v>0</v>
      </c>
      <c r="K370" s="219" t="s">
        <v>208</v>
      </c>
      <c r="L370" s="44"/>
      <c r="M370" s="224" t="s">
        <v>19</v>
      </c>
      <c r="N370" s="225" t="s">
        <v>47</v>
      </c>
      <c r="O370" s="80"/>
      <c r="P370" s="226">
        <f>O370*H370</f>
        <v>0</v>
      </c>
      <c r="Q370" s="226">
        <v>0.12171</v>
      </c>
      <c r="R370" s="226">
        <f>Q370*H370</f>
        <v>7.4272310399999997</v>
      </c>
      <c r="S370" s="226">
        <v>2.3999999999999999</v>
      </c>
      <c r="T370" s="227">
        <f>S370*H370</f>
        <v>146.45759999999999</v>
      </c>
      <c r="AR370" s="18" t="s">
        <v>213</v>
      </c>
      <c r="AT370" s="18" t="s">
        <v>198</v>
      </c>
      <c r="AU370" s="18" t="s">
        <v>86</v>
      </c>
      <c r="AY370" s="18" t="s">
        <v>195</v>
      </c>
      <c r="BE370" s="228">
        <f>IF(N370="základní",J370,0)</f>
        <v>0</v>
      </c>
      <c r="BF370" s="228">
        <f>IF(N370="snížená",J370,0)</f>
        <v>0</v>
      </c>
      <c r="BG370" s="228">
        <f>IF(N370="zákl. přenesená",J370,0)</f>
        <v>0</v>
      </c>
      <c r="BH370" s="228">
        <f>IF(N370="sníž. přenesená",J370,0)</f>
        <v>0</v>
      </c>
      <c r="BI370" s="228">
        <f>IF(N370="nulová",J370,0)</f>
        <v>0</v>
      </c>
      <c r="BJ370" s="18" t="s">
        <v>84</v>
      </c>
      <c r="BK370" s="228">
        <f>ROUND(I370*H370,2)</f>
        <v>0</v>
      </c>
      <c r="BL370" s="18" t="s">
        <v>213</v>
      </c>
      <c r="BM370" s="18" t="s">
        <v>1502</v>
      </c>
    </row>
    <row r="371" s="1" customFormat="1">
      <c r="B371" s="39"/>
      <c r="C371" s="40"/>
      <c r="D371" s="229" t="s">
        <v>204</v>
      </c>
      <c r="E371" s="40"/>
      <c r="F371" s="230" t="s">
        <v>1503</v>
      </c>
      <c r="G371" s="40"/>
      <c r="H371" s="40"/>
      <c r="I371" s="144"/>
      <c r="J371" s="40"/>
      <c r="K371" s="40"/>
      <c r="L371" s="44"/>
      <c r="M371" s="231"/>
      <c r="N371" s="80"/>
      <c r="O371" s="80"/>
      <c r="P371" s="80"/>
      <c r="Q371" s="80"/>
      <c r="R371" s="80"/>
      <c r="S371" s="80"/>
      <c r="T371" s="81"/>
      <c r="AT371" s="18" t="s">
        <v>204</v>
      </c>
      <c r="AU371" s="18" t="s">
        <v>86</v>
      </c>
    </row>
    <row r="372" s="12" customFormat="1">
      <c r="B372" s="235"/>
      <c r="C372" s="236"/>
      <c r="D372" s="229" t="s">
        <v>285</v>
      </c>
      <c r="E372" s="237" t="s">
        <v>19</v>
      </c>
      <c r="F372" s="238" t="s">
        <v>1504</v>
      </c>
      <c r="G372" s="236"/>
      <c r="H372" s="239">
        <v>48.387999999999998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AT372" s="245" t="s">
        <v>285</v>
      </c>
      <c r="AU372" s="245" t="s">
        <v>86</v>
      </c>
      <c r="AV372" s="12" t="s">
        <v>86</v>
      </c>
      <c r="AW372" s="12" t="s">
        <v>37</v>
      </c>
      <c r="AX372" s="12" t="s">
        <v>76</v>
      </c>
      <c r="AY372" s="245" t="s">
        <v>195</v>
      </c>
    </row>
    <row r="373" s="12" customFormat="1">
      <c r="B373" s="235"/>
      <c r="C373" s="236"/>
      <c r="D373" s="229" t="s">
        <v>285</v>
      </c>
      <c r="E373" s="237" t="s">
        <v>19</v>
      </c>
      <c r="F373" s="238" t="s">
        <v>1505</v>
      </c>
      <c r="G373" s="236"/>
      <c r="H373" s="239">
        <v>11.800000000000001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AT373" s="245" t="s">
        <v>285</v>
      </c>
      <c r="AU373" s="245" t="s">
        <v>86</v>
      </c>
      <c r="AV373" s="12" t="s">
        <v>86</v>
      </c>
      <c r="AW373" s="12" t="s">
        <v>37</v>
      </c>
      <c r="AX373" s="12" t="s">
        <v>76</v>
      </c>
      <c r="AY373" s="245" t="s">
        <v>195</v>
      </c>
    </row>
    <row r="374" s="12" customFormat="1">
      <c r="B374" s="235"/>
      <c r="C374" s="236"/>
      <c r="D374" s="229" t="s">
        <v>285</v>
      </c>
      <c r="E374" s="237" t="s">
        <v>19</v>
      </c>
      <c r="F374" s="238" t="s">
        <v>1506</v>
      </c>
      <c r="G374" s="236"/>
      <c r="H374" s="239">
        <v>0.16800000000000001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AT374" s="245" t="s">
        <v>285</v>
      </c>
      <c r="AU374" s="245" t="s">
        <v>86</v>
      </c>
      <c r="AV374" s="12" t="s">
        <v>86</v>
      </c>
      <c r="AW374" s="12" t="s">
        <v>37</v>
      </c>
      <c r="AX374" s="12" t="s">
        <v>76</v>
      </c>
      <c r="AY374" s="245" t="s">
        <v>195</v>
      </c>
    </row>
    <row r="375" s="12" customFormat="1">
      <c r="B375" s="235"/>
      <c r="C375" s="236"/>
      <c r="D375" s="229" t="s">
        <v>285</v>
      </c>
      <c r="E375" s="237" t="s">
        <v>19</v>
      </c>
      <c r="F375" s="238" t="s">
        <v>1507</v>
      </c>
      <c r="G375" s="236"/>
      <c r="H375" s="239">
        <v>0.66800000000000004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AT375" s="245" t="s">
        <v>285</v>
      </c>
      <c r="AU375" s="245" t="s">
        <v>86</v>
      </c>
      <c r="AV375" s="12" t="s">
        <v>86</v>
      </c>
      <c r="AW375" s="12" t="s">
        <v>37</v>
      </c>
      <c r="AX375" s="12" t="s">
        <v>76</v>
      </c>
      <c r="AY375" s="245" t="s">
        <v>195</v>
      </c>
    </row>
    <row r="376" s="13" customFormat="1">
      <c r="B376" s="246"/>
      <c r="C376" s="247"/>
      <c r="D376" s="229" t="s">
        <v>285</v>
      </c>
      <c r="E376" s="248" t="s">
        <v>19</v>
      </c>
      <c r="F376" s="249" t="s">
        <v>294</v>
      </c>
      <c r="G376" s="247"/>
      <c r="H376" s="250">
        <v>61.024000000000001</v>
      </c>
      <c r="I376" s="251"/>
      <c r="J376" s="247"/>
      <c r="K376" s="247"/>
      <c r="L376" s="252"/>
      <c r="M376" s="253"/>
      <c r="N376" s="254"/>
      <c r="O376" s="254"/>
      <c r="P376" s="254"/>
      <c r="Q376" s="254"/>
      <c r="R376" s="254"/>
      <c r="S376" s="254"/>
      <c r="T376" s="255"/>
      <c r="AT376" s="256" t="s">
        <v>285</v>
      </c>
      <c r="AU376" s="256" t="s">
        <v>86</v>
      </c>
      <c r="AV376" s="13" t="s">
        <v>213</v>
      </c>
      <c r="AW376" s="13" t="s">
        <v>37</v>
      </c>
      <c r="AX376" s="13" t="s">
        <v>84</v>
      </c>
      <c r="AY376" s="256" t="s">
        <v>195</v>
      </c>
    </row>
    <row r="377" s="1" customFormat="1" ht="16.5" customHeight="1">
      <c r="B377" s="39"/>
      <c r="C377" s="217" t="s">
        <v>859</v>
      </c>
      <c r="D377" s="217" t="s">
        <v>198</v>
      </c>
      <c r="E377" s="218" t="s">
        <v>1508</v>
      </c>
      <c r="F377" s="219" t="s">
        <v>1509</v>
      </c>
      <c r="G377" s="220" t="s">
        <v>390</v>
      </c>
      <c r="H377" s="221">
        <v>1040.0799999999999</v>
      </c>
      <c r="I377" s="222"/>
      <c r="J377" s="223">
        <f>ROUND(I377*H377,2)</f>
        <v>0</v>
      </c>
      <c r="K377" s="219" t="s">
        <v>208</v>
      </c>
      <c r="L377" s="44"/>
      <c r="M377" s="224" t="s">
        <v>19</v>
      </c>
      <c r="N377" s="225" t="s">
        <v>47</v>
      </c>
      <c r="O377" s="80"/>
      <c r="P377" s="226">
        <f>O377*H377</f>
        <v>0</v>
      </c>
      <c r="Q377" s="226">
        <v>0</v>
      </c>
      <c r="R377" s="226">
        <f>Q377*H377</f>
        <v>0</v>
      </c>
      <c r="S377" s="226">
        <v>0.001</v>
      </c>
      <c r="T377" s="227">
        <f>S377*H377</f>
        <v>1.0400799999999999</v>
      </c>
      <c r="AR377" s="18" t="s">
        <v>213</v>
      </c>
      <c r="AT377" s="18" t="s">
        <v>198</v>
      </c>
      <c r="AU377" s="18" t="s">
        <v>86</v>
      </c>
      <c r="AY377" s="18" t="s">
        <v>195</v>
      </c>
      <c r="BE377" s="228">
        <f>IF(N377="základní",J377,0)</f>
        <v>0</v>
      </c>
      <c r="BF377" s="228">
        <f>IF(N377="snížená",J377,0)</f>
        <v>0</v>
      </c>
      <c r="BG377" s="228">
        <f>IF(N377="zákl. přenesená",J377,0)</f>
        <v>0</v>
      </c>
      <c r="BH377" s="228">
        <f>IF(N377="sníž. přenesená",J377,0)</f>
        <v>0</v>
      </c>
      <c r="BI377" s="228">
        <f>IF(N377="nulová",J377,0)</f>
        <v>0</v>
      </c>
      <c r="BJ377" s="18" t="s">
        <v>84</v>
      </c>
      <c r="BK377" s="228">
        <f>ROUND(I377*H377,2)</f>
        <v>0</v>
      </c>
      <c r="BL377" s="18" t="s">
        <v>213</v>
      </c>
      <c r="BM377" s="18" t="s">
        <v>1510</v>
      </c>
    </row>
    <row r="378" s="1" customFormat="1">
      <c r="B378" s="39"/>
      <c r="C378" s="40"/>
      <c r="D378" s="229" t="s">
        <v>204</v>
      </c>
      <c r="E378" s="40"/>
      <c r="F378" s="230" t="s">
        <v>1511</v>
      </c>
      <c r="G378" s="40"/>
      <c r="H378" s="40"/>
      <c r="I378" s="144"/>
      <c r="J378" s="40"/>
      <c r="K378" s="40"/>
      <c r="L378" s="44"/>
      <c r="M378" s="231"/>
      <c r="N378" s="80"/>
      <c r="O378" s="80"/>
      <c r="P378" s="80"/>
      <c r="Q378" s="80"/>
      <c r="R378" s="80"/>
      <c r="S378" s="80"/>
      <c r="T378" s="81"/>
      <c r="AT378" s="18" t="s">
        <v>204</v>
      </c>
      <c r="AU378" s="18" t="s">
        <v>86</v>
      </c>
    </row>
    <row r="379" s="12" customFormat="1">
      <c r="B379" s="235"/>
      <c r="C379" s="236"/>
      <c r="D379" s="229" t="s">
        <v>285</v>
      </c>
      <c r="E379" s="237" t="s">
        <v>19</v>
      </c>
      <c r="F379" s="238" t="s">
        <v>1512</v>
      </c>
      <c r="G379" s="236"/>
      <c r="H379" s="239">
        <v>1040.0799999999999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AT379" s="245" t="s">
        <v>285</v>
      </c>
      <c r="AU379" s="245" t="s">
        <v>86</v>
      </c>
      <c r="AV379" s="12" t="s">
        <v>86</v>
      </c>
      <c r="AW379" s="12" t="s">
        <v>37</v>
      </c>
      <c r="AX379" s="12" t="s">
        <v>84</v>
      </c>
      <c r="AY379" s="245" t="s">
        <v>195</v>
      </c>
    </row>
    <row r="380" s="1" customFormat="1" ht="16.5" customHeight="1">
      <c r="B380" s="39"/>
      <c r="C380" s="217" t="s">
        <v>864</v>
      </c>
      <c r="D380" s="217" t="s">
        <v>198</v>
      </c>
      <c r="E380" s="218" t="s">
        <v>1513</v>
      </c>
      <c r="F380" s="219" t="s">
        <v>1514</v>
      </c>
      <c r="G380" s="220" t="s">
        <v>312</v>
      </c>
      <c r="H380" s="221">
        <v>56</v>
      </c>
      <c r="I380" s="222"/>
      <c r="J380" s="223">
        <f>ROUND(I380*H380,2)</f>
        <v>0</v>
      </c>
      <c r="K380" s="219" t="s">
        <v>208</v>
      </c>
      <c r="L380" s="44"/>
      <c r="M380" s="224" t="s">
        <v>19</v>
      </c>
      <c r="N380" s="225" t="s">
        <v>47</v>
      </c>
      <c r="O380" s="80"/>
      <c r="P380" s="226">
        <f>O380*H380</f>
        <v>0</v>
      </c>
      <c r="Q380" s="226">
        <v>0.00029</v>
      </c>
      <c r="R380" s="226">
        <f>Q380*H380</f>
        <v>0.016240000000000001</v>
      </c>
      <c r="S380" s="226">
        <v>0.053999999999999999</v>
      </c>
      <c r="T380" s="227">
        <f>S380*H380</f>
        <v>3.024</v>
      </c>
      <c r="AR380" s="18" t="s">
        <v>213</v>
      </c>
      <c r="AT380" s="18" t="s">
        <v>198</v>
      </c>
      <c r="AU380" s="18" t="s">
        <v>86</v>
      </c>
      <c r="AY380" s="18" t="s">
        <v>195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8" t="s">
        <v>84</v>
      </c>
      <c r="BK380" s="228">
        <f>ROUND(I380*H380,2)</f>
        <v>0</v>
      </c>
      <c r="BL380" s="18" t="s">
        <v>213</v>
      </c>
      <c r="BM380" s="18" t="s">
        <v>1515</v>
      </c>
    </row>
    <row r="381" s="1" customFormat="1">
      <c r="B381" s="39"/>
      <c r="C381" s="40"/>
      <c r="D381" s="229" t="s">
        <v>204</v>
      </c>
      <c r="E381" s="40"/>
      <c r="F381" s="230" t="s">
        <v>1516</v>
      </c>
      <c r="G381" s="40"/>
      <c r="H381" s="40"/>
      <c r="I381" s="144"/>
      <c r="J381" s="40"/>
      <c r="K381" s="40"/>
      <c r="L381" s="44"/>
      <c r="M381" s="231"/>
      <c r="N381" s="80"/>
      <c r="O381" s="80"/>
      <c r="P381" s="80"/>
      <c r="Q381" s="80"/>
      <c r="R381" s="80"/>
      <c r="S381" s="80"/>
      <c r="T381" s="81"/>
      <c r="AT381" s="18" t="s">
        <v>204</v>
      </c>
      <c r="AU381" s="18" t="s">
        <v>86</v>
      </c>
    </row>
    <row r="382" s="12" customFormat="1">
      <c r="B382" s="235"/>
      <c r="C382" s="236"/>
      <c r="D382" s="229" t="s">
        <v>285</v>
      </c>
      <c r="E382" s="237" t="s">
        <v>19</v>
      </c>
      <c r="F382" s="238" t="s">
        <v>1517</v>
      </c>
      <c r="G382" s="236"/>
      <c r="H382" s="239">
        <v>56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AT382" s="245" t="s">
        <v>285</v>
      </c>
      <c r="AU382" s="245" t="s">
        <v>86</v>
      </c>
      <c r="AV382" s="12" t="s">
        <v>86</v>
      </c>
      <c r="AW382" s="12" t="s">
        <v>37</v>
      </c>
      <c r="AX382" s="12" t="s">
        <v>84</v>
      </c>
      <c r="AY382" s="245" t="s">
        <v>195</v>
      </c>
    </row>
    <row r="383" s="1" customFormat="1" ht="16.5" customHeight="1">
      <c r="B383" s="39"/>
      <c r="C383" s="217" t="s">
        <v>869</v>
      </c>
      <c r="D383" s="217" t="s">
        <v>198</v>
      </c>
      <c r="E383" s="218" t="s">
        <v>1518</v>
      </c>
      <c r="F383" s="219" t="s">
        <v>1519</v>
      </c>
      <c r="G383" s="220" t="s">
        <v>312</v>
      </c>
      <c r="H383" s="221">
        <v>2.7999999999999998</v>
      </c>
      <c r="I383" s="222"/>
      <c r="J383" s="223">
        <f>ROUND(I383*H383,2)</f>
        <v>0</v>
      </c>
      <c r="K383" s="219" t="s">
        <v>208</v>
      </c>
      <c r="L383" s="44"/>
      <c r="M383" s="224" t="s">
        <v>19</v>
      </c>
      <c r="N383" s="225" t="s">
        <v>47</v>
      </c>
      <c r="O383" s="80"/>
      <c r="P383" s="226">
        <f>O383*H383</f>
        <v>0</v>
      </c>
      <c r="Q383" s="226">
        <v>0.0030899999999999999</v>
      </c>
      <c r="R383" s="226">
        <f>Q383*H383</f>
        <v>0.0086519999999999982</v>
      </c>
      <c r="S383" s="226">
        <v>0.126</v>
      </c>
      <c r="T383" s="227">
        <f>S383*H383</f>
        <v>0.3528</v>
      </c>
      <c r="AR383" s="18" t="s">
        <v>213</v>
      </c>
      <c r="AT383" s="18" t="s">
        <v>198</v>
      </c>
      <c r="AU383" s="18" t="s">
        <v>86</v>
      </c>
      <c r="AY383" s="18" t="s">
        <v>195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8" t="s">
        <v>84</v>
      </c>
      <c r="BK383" s="228">
        <f>ROUND(I383*H383,2)</f>
        <v>0</v>
      </c>
      <c r="BL383" s="18" t="s">
        <v>213</v>
      </c>
      <c r="BM383" s="18" t="s">
        <v>1520</v>
      </c>
    </row>
    <row r="384" s="1" customFormat="1">
      <c r="B384" s="39"/>
      <c r="C384" s="40"/>
      <c r="D384" s="229" t="s">
        <v>204</v>
      </c>
      <c r="E384" s="40"/>
      <c r="F384" s="230" t="s">
        <v>1521</v>
      </c>
      <c r="G384" s="40"/>
      <c r="H384" s="40"/>
      <c r="I384" s="144"/>
      <c r="J384" s="40"/>
      <c r="K384" s="40"/>
      <c r="L384" s="44"/>
      <c r="M384" s="231"/>
      <c r="N384" s="80"/>
      <c r="O384" s="80"/>
      <c r="P384" s="80"/>
      <c r="Q384" s="80"/>
      <c r="R384" s="80"/>
      <c r="S384" s="80"/>
      <c r="T384" s="81"/>
      <c r="AT384" s="18" t="s">
        <v>204</v>
      </c>
      <c r="AU384" s="18" t="s">
        <v>86</v>
      </c>
    </row>
    <row r="385" s="12" customFormat="1">
      <c r="B385" s="235"/>
      <c r="C385" s="236"/>
      <c r="D385" s="229" t="s">
        <v>285</v>
      </c>
      <c r="E385" s="237" t="s">
        <v>19</v>
      </c>
      <c r="F385" s="238" t="s">
        <v>1522</v>
      </c>
      <c r="G385" s="236"/>
      <c r="H385" s="239">
        <v>2.7999999999999998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AT385" s="245" t="s">
        <v>285</v>
      </c>
      <c r="AU385" s="245" t="s">
        <v>86</v>
      </c>
      <c r="AV385" s="12" t="s">
        <v>86</v>
      </c>
      <c r="AW385" s="12" t="s">
        <v>37</v>
      </c>
      <c r="AX385" s="12" t="s">
        <v>84</v>
      </c>
      <c r="AY385" s="245" t="s">
        <v>195</v>
      </c>
    </row>
    <row r="386" s="1" customFormat="1" ht="16.5" customHeight="1">
      <c r="B386" s="39"/>
      <c r="C386" s="217" t="s">
        <v>874</v>
      </c>
      <c r="D386" s="217" t="s">
        <v>198</v>
      </c>
      <c r="E386" s="218" t="s">
        <v>1523</v>
      </c>
      <c r="F386" s="219" t="s">
        <v>1524</v>
      </c>
      <c r="G386" s="220" t="s">
        <v>312</v>
      </c>
      <c r="H386" s="221">
        <v>65.700000000000003</v>
      </c>
      <c r="I386" s="222"/>
      <c r="J386" s="223">
        <f>ROUND(I386*H386,2)</f>
        <v>0</v>
      </c>
      <c r="K386" s="219" t="s">
        <v>19</v>
      </c>
      <c r="L386" s="44"/>
      <c r="M386" s="224" t="s">
        <v>19</v>
      </c>
      <c r="N386" s="225" t="s">
        <v>47</v>
      </c>
      <c r="O386" s="80"/>
      <c r="P386" s="226">
        <f>O386*H386</f>
        <v>0</v>
      </c>
      <c r="Q386" s="226">
        <v>0</v>
      </c>
      <c r="R386" s="226">
        <f>Q386*H386</f>
        <v>0</v>
      </c>
      <c r="S386" s="226">
        <v>0</v>
      </c>
      <c r="T386" s="227">
        <f>S386*H386</f>
        <v>0</v>
      </c>
      <c r="AR386" s="18" t="s">
        <v>213</v>
      </c>
      <c r="AT386" s="18" t="s">
        <v>198</v>
      </c>
      <c r="AU386" s="18" t="s">
        <v>86</v>
      </c>
      <c r="AY386" s="18" t="s">
        <v>195</v>
      </c>
      <c r="BE386" s="228">
        <f>IF(N386="základní",J386,0)</f>
        <v>0</v>
      </c>
      <c r="BF386" s="228">
        <f>IF(N386="snížená",J386,0)</f>
        <v>0</v>
      </c>
      <c r="BG386" s="228">
        <f>IF(N386="zákl. přenesená",J386,0)</f>
        <v>0</v>
      </c>
      <c r="BH386" s="228">
        <f>IF(N386="sníž. přenesená",J386,0)</f>
        <v>0</v>
      </c>
      <c r="BI386" s="228">
        <f>IF(N386="nulová",J386,0)</f>
        <v>0</v>
      </c>
      <c r="BJ386" s="18" t="s">
        <v>84</v>
      </c>
      <c r="BK386" s="228">
        <f>ROUND(I386*H386,2)</f>
        <v>0</v>
      </c>
      <c r="BL386" s="18" t="s">
        <v>213</v>
      </c>
      <c r="BM386" s="18" t="s">
        <v>1525</v>
      </c>
    </row>
    <row r="387" s="1" customFormat="1">
      <c r="B387" s="39"/>
      <c r="C387" s="40"/>
      <c r="D387" s="229" t="s">
        <v>204</v>
      </c>
      <c r="E387" s="40"/>
      <c r="F387" s="230" t="s">
        <v>1524</v>
      </c>
      <c r="G387" s="40"/>
      <c r="H387" s="40"/>
      <c r="I387" s="144"/>
      <c r="J387" s="40"/>
      <c r="K387" s="40"/>
      <c r="L387" s="44"/>
      <c r="M387" s="231"/>
      <c r="N387" s="80"/>
      <c r="O387" s="80"/>
      <c r="P387" s="80"/>
      <c r="Q387" s="80"/>
      <c r="R387" s="80"/>
      <c r="S387" s="80"/>
      <c r="T387" s="81"/>
      <c r="AT387" s="18" t="s">
        <v>204</v>
      </c>
      <c r="AU387" s="18" t="s">
        <v>86</v>
      </c>
    </row>
    <row r="388" s="12" customFormat="1">
      <c r="B388" s="235"/>
      <c r="C388" s="236"/>
      <c r="D388" s="229" t="s">
        <v>285</v>
      </c>
      <c r="E388" s="237" t="s">
        <v>19</v>
      </c>
      <c r="F388" s="238" t="s">
        <v>1526</v>
      </c>
      <c r="G388" s="236"/>
      <c r="H388" s="239">
        <v>65.700000000000003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AT388" s="245" t="s">
        <v>285</v>
      </c>
      <c r="AU388" s="245" t="s">
        <v>86</v>
      </c>
      <c r="AV388" s="12" t="s">
        <v>86</v>
      </c>
      <c r="AW388" s="12" t="s">
        <v>37</v>
      </c>
      <c r="AX388" s="12" t="s">
        <v>84</v>
      </c>
      <c r="AY388" s="245" t="s">
        <v>195</v>
      </c>
    </row>
    <row r="389" s="1" customFormat="1" ht="16.5" customHeight="1">
      <c r="B389" s="39"/>
      <c r="C389" s="217" t="s">
        <v>880</v>
      </c>
      <c r="D389" s="217" t="s">
        <v>198</v>
      </c>
      <c r="E389" s="218" t="s">
        <v>1527</v>
      </c>
      <c r="F389" s="219" t="s">
        <v>1528</v>
      </c>
      <c r="G389" s="220" t="s">
        <v>282</v>
      </c>
      <c r="H389" s="221">
        <v>69.409000000000006</v>
      </c>
      <c r="I389" s="222"/>
      <c r="J389" s="223">
        <f>ROUND(I389*H389,2)</f>
        <v>0</v>
      </c>
      <c r="K389" s="219" t="s">
        <v>208</v>
      </c>
      <c r="L389" s="44"/>
      <c r="M389" s="224" t="s">
        <v>19</v>
      </c>
      <c r="N389" s="225" t="s">
        <v>47</v>
      </c>
      <c r="O389" s="80"/>
      <c r="P389" s="226">
        <f>O389*H389</f>
        <v>0</v>
      </c>
      <c r="Q389" s="226">
        <v>0</v>
      </c>
      <c r="R389" s="226">
        <f>Q389*H389</f>
        <v>0</v>
      </c>
      <c r="S389" s="226">
        <v>0</v>
      </c>
      <c r="T389" s="227">
        <f>S389*H389</f>
        <v>0</v>
      </c>
      <c r="AR389" s="18" t="s">
        <v>213</v>
      </c>
      <c r="AT389" s="18" t="s">
        <v>198</v>
      </c>
      <c r="AU389" s="18" t="s">
        <v>86</v>
      </c>
      <c r="AY389" s="18" t="s">
        <v>195</v>
      </c>
      <c r="BE389" s="228">
        <f>IF(N389="základní",J389,0)</f>
        <v>0</v>
      </c>
      <c r="BF389" s="228">
        <f>IF(N389="snížená",J389,0)</f>
        <v>0</v>
      </c>
      <c r="BG389" s="228">
        <f>IF(N389="zákl. přenesená",J389,0)</f>
        <v>0</v>
      </c>
      <c r="BH389" s="228">
        <f>IF(N389="sníž. přenesená",J389,0)</f>
        <v>0</v>
      </c>
      <c r="BI389" s="228">
        <f>IF(N389="nulová",J389,0)</f>
        <v>0</v>
      </c>
      <c r="BJ389" s="18" t="s">
        <v>84</v>
      </c>
      <c r="BK389" s="228">
        <f>ROUND(I389*H389,2)</f>
        <v>0</v>
      </c>
      <c r="BL389" s="18" t="s">
        <v>213</v>
      </c>
      <c r="BM389" s="18" t="s">
        <v>1529</v>
      </c>
    </row>
    <row r="390" s="1" customFormat="1">
      <c r="B390" s="39"/>
      <c r="C390" s="40"/>
      <c r="D390" s="229" t="s">
        <v>204</v>
      </c>
      <c r="E390" s="40"/>
      <c r="F390" s="230" t="s">
        <v>1528</v>
      </c>
      <c r="G390" s="40"/>
      <c r="H390" s="40"/>
      <c r="I390" s="144"/>
      <c r="J390" s="40"/>
      <c r="K390" s="40"/>
      <c r="L390" s="44"/>
      <c r="M390" s="231"/>
      <c r="N390" s="80"/>
      <c r="O390" s="80"/>
      <c r="P390" s="80"/>
      <c r="Q390" s="80"/>
      <c r="R390" s="80"/>
      <c r="S390" s="80"/>
      <c r="T390" s="81"/>
      <c r="AT390" s="18" t="s">
        <v>204</v>
      </c>
      <c r="AU390" s="18" t="s">
        <v>86</v>
      </c>
    </row>
    <row r="391" s="12" customFormat="1">
      <c r="B391" s="235"/>
      <c r="C391" s="236"/>
      <c r="D391" s="229" t="s">
        <v>285</v>
      </c>
      <c r="E391" s="237" t="s">
        <v>19</v>
      </c>
      <c r="F391" s="238" t="s">
        <v>1530</v>
      </c>
      <c r="G391" s="236"/>
      <c r="H391" s="239">
        <v>69.409000000000006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AT391" s="245" t="s">
        <v>285</v>
      </c>
      <c r="AU391" s="245" t="s">
        <v>86</v>
      </c>
      <c r="AV391" s="12" t="s">
        <v>86</v>
      </c>
      <c r="AW391" s="12" t="s">
        <v>37</v>
      </c>
      <c r="AX391" s="12" t="s">
        <v>84</v>
      </c>
      <c r="AY391" s="245" t="s">
        <v>195</v>
      </c>
    </row>
    <row r="392" s="1" customFormat="1" ht="16.5" customHeight="1">
      <c r="B392" s="39"/>
      <c r="C392" s="217" t="s">
        <v>886</v>
      </c>
      <c r="D392" s="217" t="s">
        <v>198</v>
      </c>
      <c r="E392" s="218" t="s">
        <v>1531</v>
      </c>
      <c r="F392" s="219" t="s">
        <v>1532</v>
      </c>
      <c r="G392" s="220" t="s">
        <v>282</v>
      </c>
      <c r="H392" s="221">
        <v>69.409000000000006</v>
      </c>
      <c r="I392" s="222"/>
      <c r="J392" s="223">
        <f>ROUND(I392*H392,2)</f>
        <v>0</v>
      </c>
      <c r="K392" s="219" t="s">
        <v>208</v>
      </c>
      <c r="L392" s="44"/>
      <c r="M392" s="224" t="s">
        <v>19</v>
      </c>
      <c r="N392" s="225" t="s">
        <v>47</v>
      </c>
      <c r="O392" s="80"/>
      <c r="P392" s="226">
        <f>O392*H392</f>
        <v>0</v>
      </c>
      <c r="Q392" s="226">
        <v>0.02324</v>
      </c>
      <c r="R392" s="226">
        <f>Q392*H392</f>
        <v>1.6130651600000001</v>
      </c>
      <c r="S392" s="226">
        <v>0</v>
      </c>
      <c r="T392" s="227">
        <f>S392*H392</f>
        <v>0</v>
      </c>
      <c r="AR392" s="18" t="s">
        <v>213</v>
      </c>
      <c r="AT392" s="18" t="s">
        <v>198</v>
      </c>
      <c r="AU392" s="18" t="s">
        <v>86</v>
      </c>
      <c r="AY392" s="18" t="s">
        <v>195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8" t="s">
        <v>84</v>
      </c>
      <c r="BK392" s="228">
        <f>ROUND(I392*H392,2)</f>
        <v>0</v>
      </c>
      <c r="BL392" s="18" t="s">
        <v>213</v>
      </c>
      <c r="BM392" s="18" t="s">
        <v>1533</v>
      </c>
    </row>
    <row r="393" s="1" customFormat="1">
      <c r="B393" s="39"/>
      <c r="C393" s="40"/>
      <c r="D393" s="229" t="s">
        <v>204</v>
      </c>
      <c r="E393" s="40"/>
      <c r="F393" s="230" t="s">
        <v>1534</v>
      </c>
      <c r="G393" s="40"/>
      <c r="H393" s="40"/>
      <c r="I393" s="144"/>
      <c r="J393" s="40"/>
      <c r="K393" s="40"/>
      <c r="L393" s="44"/>
      <c r="M393" s="231"/>
      <c r="N393" s="80"/>
      <c r="O393" s="80"/>
      <c r="P393" s="80"/>
      <c r="Q393" s="80"/>
      <c r="R393" s="80"/>
      <c r="S393" s="80"/>
      <c r="T393" s="81"/>
      <c r="AT393" s="18" t="s">
        <v>204</v>
      </c>
      <c r="AU393" s="18" t="s">
        <v>86</v>
      </c>
    </row>
    <row r="394" s="12" customFormat="1">
      <c r="B394" s="235"/>
      <c r="C394" s="236"/>
      <c r="D394" s="229" t="s">
        <v>285</v>
      </c>
      <c r="E394" s="237" t="s">
        <v>19</v>
      </c>
      <c r="F394" s="238" t="s">
        <v>1530</v>
      </c>
      <c r="G394" s="236"/>
      <c r="H394" s="239">
        <v>69.409000000000006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AT394" s="245" t="s">
        <v>285</v>
      </c>
      <c r="AU394" s="245" t="s">
        <v>86</v>
      </c>
      <c r="AV394" s="12" t="s">
        <v>86</v>
      </c>
      <c r="AW394" s="12" t="s">
        <v>37</v>
      </c>
      <c r="AX394" s="12" t="s">
        <v>84</v>
      </c>
      <c r="AY394" s="245" t="s">
        <v>195</v>
      </c>
    </row>
    <row r="395" s="1" customFormat="1" ht="16.5" customHeight="1">
      <c r="B395" s="39"/>
      <c r="C395" s="217" t="s">
        <v>893</v>
      </c>
      <c r="D395" s="217" t="s">
        <v>198</v>
      </c>
      <c r="E395" s="218" t="s">
        <v>1535</v>
      </c>
      <c r="F395" s="219" t="s">
        <v>1536</v>
      </c>
      <c r="G395" s="220" t="s">
        <v>312</v>
      </c>
      <c r="H395" s="221">
        <v>20</v>
      </c>
      <c r="I395" s="222"/>
      <c r="J395" s="223">
        <f>ROUND(I395*H395,2)</f>
        <v>0</v>
      </c>
      <c r="K395" s="219" t="s">
        <v>208</v>
      </c>
      <c r="L395" s="44"/>
      <c r="M395" s="224" t="s">
        <v>19</v>
      </c>
      <c r="N395" s="225" t="s">
        <v>47</v>
      </c>
      <c r="O395" s="80"/>
      <c r="P395" s="226">
        <f>O395*H395</f>
        <v>0</v>
      </c>
      <c r="Q395" s="226">
        <v>0.00017000000000000001</v>
      </c>
      <c r="R395" s="226">
        <f>Q395*H395</f>
        <v>0.0034000000000000002</v>
      </c>
      <c r="S395" s="226">
        <v>0</v>
      </c>
      <c r="T395" s="227">
        <f>S395*H395</f>
        <v>0</v>
      </c>
      <c r="AR395" s="18" t="s">
        <v>213</v>
      </c>
      <c r="AT395" s="18" t="s">
        <v>198</v>
      </c>
      <c r="AU395" s="18" t="s">
        <v>86</v>
      </c>
      <c r="AY395" s="18" t="s">
        <v>195</v>
      </c>
      <c r="BE395" s="228">
        <f>IF(N395="základní",J395,0)</f>
        <v>0</v>
      </c>
      <c r="BF395" s="228">
        <f>IF(N395="snížená",J395,0)</f>
        <v>0</v>
      </c>
      <c r="BG395" s="228">
        <f>IF(N395="zákl. přenesená",J395,0)</f>
        <v>0</v>
      </c>
      <c r="BH395" s="228">
        <f>IF(N395="sníž. přenesená",J395,0)</f>
        <v>0</v>
      </c>
      <c r="BI395" s="228">
        <f>IF(N395="nulová",J395,0)</f>
        <v>0</v>
      </c>
      <c r="BJ395" s="18" t="s">
        <v>84</v>
      </c>
      <c r="BK395" s="228">
        <f>ROUND(I395*H395,2)</f>
        <v>0</v>
      </c>
      <c r="BL395" s="18" t="s">
        <v>213</v>
      </c>
      <c r="BM395" s="18" t="s">
        <v>1537</v>
      </c>
    </row>
    <row r="396" s="1" customFormat="1">
      <c r="B396" s="39"/>
      <c r="C396" s="40"/>
      <c r="D396" s="229" t="s">
        <v>204</v>
      </c>
      <c r="E396" s="40"/>
      <c r="F396" s="230" t="s">
        <v>1538</v>
      </c>
      <c r="G396" s="40"/>
      <c r="H396" s="40"/>
      <c r="I396" s="144"/>
      <c r="J396" s="40"/>
      <c r="K396" s="40"/>
      <c r="L396" s="44"/>
      <c r="M396" s="231"/>
      <c r="N396" s="80"/>
      <c r="O396" s="80"/>
      <c r="P396" s="80"/>
      <c r="Q396" s="80"/>
      <c r="R396" s="80"/>
      <c r="S396" s="80"/>
      <c r="T396" s="81"/>
      <c r="AT396" s="18" t="s">
        <v>204</v>
      </c>
      <c r="AU396" s="18" t="s">
        <v>86</v>
      </c>
    </row>
    <row r="397" s="12" customFormat="1">
      <c r="B397" s="235"/>
      <c r="C397" s="236"/>
      <c r="D397" s="229" t="s">
        <v>285</v>
      </c>
      <c r="E397" s="237" t="s">
        <v>19</v>
      </c>
      <c r="F397" s="238" t="s">
        <v>1539</v>
      </c>
      <c r="G397" s="236"/>
      <c r="H397" s="239">
        <v>20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AT397" s="245" t="s">
        <v>285</v>
      </c>
      <c r="AU397" s="245" t="s">
        <v>86</v>
      </c>
      <c r="AV397" s="12" t="s">
        <v>86</v>
      </c>
      <c r="AW397" s="12" t="s">
        <v>37</v>
      </c>
      <c r="AX397" s="12" t="s">
        <v>84</v>
      </c>
      <c r="AY397" s="245" t="s">
        <v>195</v>
      </c>
    </row>
    <row r="398" s="1" customFormat="1" ht="16.5" customHeight="1">
      <c r="B398" s="39"/>
      <c r="C398" s="217" t="s">
        <v>898</v>
      </c>
      <c r="D398" s="217" t="s">
        <v>198</v>
      </c>
      <c r="E398" s="218" t="s">
        <v>1540</v>
      </c>
      <c r="F398" s="219" t="s">
        <v>1541</v>
      </c>
      <c r="G398" s="220" t="s">
        <v>312</v>
      </c>
      <c r="H398" s="221">
        <v>38.399999999999999</v>
      </c>
      <c r="I398" s="222"/>
      <c r="J398" s="223">
        <f>ROUND(I398*H398,2)</f>
        <v>0</v>
      </c>
      <c r="K398" s="219" t="s">
        <v>208</v>
      </c>
      <c r="L398" s="44"/>
      <c r="M398" s="224" t="s">
        <v>19</v>
      </c>
      <c r="N398" s="225" t="s">
        <v>47</v>
      </c>
      <c r="O398" s="80"/>
      <c r="P398" s="226">
        <f>O398*H398</f>
        <v>0</v>
      </c>
      <c r="Q398" s="226">
        <v>0.00046999999999999999</v>
      </c>
      <c r="R398" s="226">
        <f>Q398*H398</f>
        <v>0.018047999999999998</v>
      </c>
      <c r="S398" s="226">
        <v>0.001</v>
      </c>
      <c r="T398" s="227">
        <f>S398*H398</f>
        <v>0.038399999999999997</v>
      </c>
      <c r="AR398" s="18" t="s">
        <v>213</v>
      </c>
      <c r="AT398" s="18" t="s">
        <v>198</v>
      </c>
      <c r="AU398" s="18" t="s">
        <v>86</v>
      </c>
      <c r="AY398" s="18" t="s">
        <v>195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8" t="s">
        <v>84</v>
      </c>
      <c r="BK398" s="228">
        <f>ROUND(I398*H398,2)</f>
        <v>0</v>
      </c>
      <c r="BL398" s="18" t="s">
        <v>213</v>
      </c>
      <c r="BM398" s="18" t="s">
        <v>1542</v>
      </c>
    </row>
    <row r="399" s="1" customFormat="1">
      <c r="B399" s="39"/>
      <c r="C399" s="40"/>
      <c r="D399" s="229" t="s">
        <v>204</v>
      </c>
      <c r="E399" s="40"/>
      <c r="F399" s="230" t="s">
        <v>1543</v>
      </c>
      <c r="G399" s="40"/>
      <c r="H399" s="40"/>
      <c r="I399" s="144"/>
      <c r="J399" s="40"/>
      <c r="K399" s="40"/>
      <c r="L399" s="44"/>
      <c r="M399" s="231"/>
      <c r="N399" s="80"/>
      <c r="O399" s="80"/>
      <c r="P399" s="80"/>
      <c r="Q399" s="80"/>
      <c r="R399" s="80"/>
      <c r="S399" s="80"/>
      <c r="T399" s="81"/>
      <c r="AT399" s="18" t="s">
        <v>204</v>
      </c>
      <c r="AU399" s="18" t="s">
        <v>86</v>
      </c>
    </row>
    <row r="400" s="12" customFormat="1">
      <c r="B400" s="235"/>
      <c r="C400" s="236"/>
      <c r="D400" s="229" t="s">
        <v>285</v>
      </c>
      <c r="E400" s="237" t="s">
        <v>19</v>
      </c>
      <c r="F400" s="238" t="s">
        <v>1544</v>
      </c>
      <c r="G400" s="236"/>
      <c r="H400" s="239">
        <v>32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AT400" s="245" t="s">
        <v>285</v>
      </c>
      <c r="AU400" s="245" t="s">
        <v>86</v>
      </c>
      <c r="AV400" s="12" t="s">
        <v>86</v>
      </c>
      <c r="AW400" s="12" t="s">
        <v>37</v>
      </c>
      <c r="AX400" s="12" t="s">
        <v>76</v>
      </c>
      <c r="AY400" s="245" t="s">
        <v>195</v>
      </c>
    </row>
    <row r="401" s="12" customFormat="1">
      <c r="B401" s="235"/>
      <c r="C401" s="236"/>
      <c r="D401" s="229" t="s">
        <v>285</v>
      </c>
      <c r="E401" s="237" t="s">
        <v>19</v>
      </c>
      <c r="F401" s="238" t="s">
        <v>1545</v>
      </c>
      <c r="G401" s="236"/>
      <c r="H401" s="239">
        <v>6.4000000000000004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AT401" s="245" t="s">
        <v>285</v>
      </c>
      <c r="AU401" s="245" t="s">
        <v>86</v>
      </c>
      <c r="AV401" s="12" t="s">
        <v>86</v>
      </c>
      <c r="AW401" s="12" t="s">
        <v>37</v>
      </c>
      <c r="AX401" s="12" t="s">
        <v>76</v>
      </c>
      <c r="AY401" s="245" t="s">
        <v>195</v>
      </c>
    </row>
    <row r="402" s="13" customFormat="1">
      <c r="B402" s="246"/>
      <c r="C402" s="247"/>
      <c r="D402" s="229" t="s">
        <v>285</v>
      </c>
      <c r="E402" s="248" t="s">
        <v>19</v>
      </c>
      <c r="F402" s="249" t="s">
        <v>294</v>
      </c>
      <c r="G402" s="247"/>
      <c r="H402" s="250">
        <v>38.399999999999999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AT402" s="256" t="s">
        <v>285</v>
      </c>
      <c r="AU402" s="256" t="s">
        <v>86</v>
      </c>
      <c r="AV402" s="13" t="s">
        <v>213</v>
      </c>
      <c r="AW402" s="13" t="s">
        <v>37</v>
      </c>
      <c r="AX402" s="13" t="s">
        <v>84</v>
      </c>
      <c r="AY402" s="256" t="s">
        <v>195</v>
      </c>
    </row>
    <row r="403" s="1" customFormat="1" ht="16.5" customHeight="1">
      <c r="B403" s="39"/>
      <c r="C403" s="270" t="s">
        <v>903</v>
      </c>
      <c r="D403" s="270" t="s">
        <v>497</v>
      </c>
      <c r="E403" s="271" t="s">
        <v>1546</v>
      </c>
      <c r="F403" s="272" t="s">
        <v>1547</v>
      </c>
      <c r="G403" s="273" t="s">
        <v>336</v>
      </c>
      <c r="H403" s="274">
        <v>0.121</v>
      </c>
      <c r="I403" s="275"/>
      <c r="J403" s="276">
        <f>ROUND(I403*H403,2)</f>
        <v>0</v>
      </c>
      <c r="K403" s="272" t="s">
        <v>208</v>
      </c>
      <c r="L403" s="277"/>
      <c r="M403" s="278" t="s">
        <v>19</v>
      </c>
      <c r="N403" s="279" t="s">
        <v>47</v>
      </c>
      <c r="O403" s="80"/>
      <c r="P403" s="226">
        <f>O403*H403</f>
        <v>0</v>
      </c>
      <c r="Q403" s="226">
        <v>1</v>
      </c>
      <c r="R403" s="226">
        <f>Q403*H403</f>
        <v>0.121</v>
      </c>
      <c r="S403" s="226">
        <v>0</v>
      </c>
      <c r="T403" s="227">
        <f>S403*H403</f>
        <v>0</v>
      </c>
      <c r="AR403" s="18" t="s">
        <v>229</v>
      </c>
      <c r="AT403" s="18" t="s">
        <v>497</v>
      </c>
      <c r="AU403" s="18" t="s">
        <v>86</v>
      </c>
      <c r="AY403" s="18" t="s">
        <v>195</v>
      </c>
      <c r="BE403" s="228">
        <f>IF(N403="základní",J403,0)</f>
        <v>0</v>
      </c>
      <c r="BF403" s="228">
        <f>IF(N403="snížená",J403,0)</f>
        <v>0</v>
      </c>
      <c r="BG403" s="228">
        <f>IF(N403="zákl. přenesená",J403,0)</f>
        <v>0</v>
      </c>
      <c r="BH403" s="228">
        <f>IF(N403="sníž. přenesená",J403,0)</f>
        <v>0</v>
      </c>
      <c r="BI403" s="228">
        <f>IF(N403="nulová",J403,0)</f>
        <v>0</v>
      </c>
      <c r="BJ403" s="18" t="s">
        <v>84</v>
      </c>
      <c r="BK403" s="228">
        <f>ROUND(I403*H403,2)</f>
        <v>0</v>
      </c>
      <c r="BL403" s="18" t="s">
        <v>213</v>
      </c>
      <c r="BM403" s="18" t="s">
        <v>1548</v>
      </c>
    </row>
    <row r="404" s="1" customFormat="1">
      <c r="B404" s="39"/>
      <c r="C404" s="40"/>
      <c r="D404" s="229" t="s">
        <v>204</v>
      </c>
      <c r="E404" s="40"/>
      <c r="F404" s="230" t="s">
        <v>1547</v>
      </c>
      <c r="G404" s="40"/>
      <c r="H404" s="40"/>
      <c r="I404" s="144"/>
      <c r="J404" s="40"/>
      <c r="K404" s="40"/>
      <c r="L404" s="44"/>
      <c r="M404" s="231"/>
      <c r="N404" s="80"/>
      <c r="O404" s="80"/>
      <c r="P404" s="80"/>
      <c r="Q404" s="80"/>
      <c r="R404" s="80"/>
      <c r="S404" s="80"/>
      <c r="T404" s="81"/>
      <c r="AT404" s="18" t="s">
        <v>204</v>
      </c>
      <c r="AU404" s="18" t="s">
        <v>86</v>
      </c>
    </row>
    <row r="405" s="12" customFormat="1">
      <c r="B405" s="235"/>
      <c r="C405" s="236"/>
      <c r="D405" s="229" t="s">
        <v>285</v>
      </c>
      <c r="E405" s="237" t="s">
        <v>19</v>
      </c>
      <c r="F405" s="238" t="s">
        <v>1549</v>
      </c>
      <c r="G405" s="236"/>
      <c r="H405" s="239">
        <v>64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AT405" s="245" t="s">
        <v>285</v>
      </c>
      <c r="AU405" s="245" t="s">
        <v>86</v>
      </c>
      <c r="AV405" s="12" t="s">
        <v>86</v>
      </c>
      <c r="AW405" s="12" t="s">
        <v>37</v>
      </c>
      <c r="AX405" s="12" t="s">
        <v>76</v>
      </c>
      <c r="AY405" s="245" t="s">
        <v>195</v>
      </c>
    </row>
    <row r="406" s="12" customFormat="1">
      <c r="B406" s="235"/>
      <c r="C406" s="236"/>
      <c r="D406" s="229" t="s">
        <v>285</v>
      </c>
      <c r="E406" s="237" t="s">
        <v>19</v>
      </c>
      <c r="F406" s="238" t="s">
        <v>1550</v>
      </c>
      <c r="G406" s="236"/>
      <c r="H406" s="239">
        <v>12.800000000000001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AT406" s="245" t="s">
        <v>285</v>
      </c>
      <c r="AU406" s="245" t="s">
        <v>86</v>
      </c>
      <c r="AV406" s="12" t="s">
        <v>86</v>
      </c>
      <c r="AW406" s="12" t="s">
        <v>37</v>
      </c>
      <c r="AX406" s="12" t="s">
        <v>76</v>
      </c>
      <c r="AY406" s="245" t="s">
        <v>195</v>
      </c>
    </row>
    <row r="407" s="13" customFormat="1">
      <c r="B407" s="246"/>
      <c r="C407" s="247"/>
      <c r="D407" s="229" t="s">
        <v>285</v>
      </c>
      <c r="E407" s="248" t="s">
        <v>19</v>
      </c>
      <c r="F407" s="249" t="s">
        <v>294</v>
      </c>
      <c r="G407" s="247"/>
      <c r="H407" s="250">
        <v>76.799999999999997</v>
      </c>
      <c r="I407" s="251"/>
      <c r="J407" s="247"/>
      <c r="K407" s="247"/>
      <c r="L407" s="252"/>
      <c r="M407" s="253"/>
      <c r="N407" s="254"/>
      <c r="O407" s="254"/>
      <c r="P407" s="254"/>
      <c r="Q407" s="254"/>
      <c r="R407" s="254"/>
      <c r="S407" s="254"/>
      <c r="T407" s="255"/>
      <c r="AT407" s="256" t="s">
        <v>285</v>
      </c>
      <c r="AU407" s="256" t="s">
        <v>86</v>
      </c>
      <c r="AV407" s="13" t="s">
        <v>213</v>
      </c>
      <c r="AW407" s="13" t="s">
        <v>37</v>
      </c>
      <c r="AX407" s="13" t="s">
        <v>76</v>
      </c>
      <c r="AY407" s="256" t="s">
        <v>195</v>
      </c>
    </row>
    <row r="408" s="12" customFormat="1">
      <c r="B408" s="235"/>
      <c r="C408" s="236"/>
      <c r="D408" s="229" t="s">
        <v>285</v>
      </c>
      <c r="E408" s="237" t="s">
        <v>19</v>
      </c>
      <c r="F408" s="238" t="s">
        <v>1551</v>
      </c>
      <c r="G408" s="236"/>
      <c r="H408" s="239">
        <v>0.121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AT408" s="245" t="s">
        <v>285</v>
      </c>
      <c r="AU408" s="245" t="s">
        <v>86</v>
      </c>
      <c r="AV408" s="12" t="s">
        <v>86</v>
      </c>
      <c r="AW408" s="12" t="s">
        <v>37</v>
      </c>
      <c r="AX408" s="12" t="s">
        <v>84</v>
      </c>
      <c r="AY408" s="245" t="s">
        <v>195</v>
      </c>
    </row>
    <row r="409" s="11" customFormat="1" ht="22.8" customHeight="1">
      <c r="B409" s="201"/>
      <c r="C409" s="202"/>
      <c r="D409" s="203" t="s">
        <v>75</v>
      </c>
      <c r="E409" s="215" t="s">
        <v>379</v>
      </c>
      <c r="F409" s="215" t="s">
        <v>380</v>
      </c>
      <c r="G409" s="202"/>
      <c r="H409" s="202"/>
      <c r="I409" s="205"/>
      <c r="J409" s="216">
        <f>BK409</f>
        <v>0</v>
      </c>
      <c r="K409" s="202"/>
      <c r="L409" s="207"/>
      <c r="M409" s="208"/>
      <c r="N409" s="209"/>
      <c r="O409" s="209"/>
      <c r="P409" s="210">
        <f>SUM(P410:P439)</f>
        <v>0</v>
      </c>
      <c r="Q409" s="209"/>
      <c r="R409" s="210">
        <f>SUM(R410:R439)</f>
        <v>0</v>
      </c>
      <c r="S409" s="209"/>
      <c r="T409" s="211">
        <f>SUM(T410:T439)</f>
        <v>0</v>
      </c>
      <c r="AR409" s="212" t="s">
        <v>84</v>
      </c>
      <c r="AT409" s="213" t="s">
        <v>75</v>
      </c>
      <c r="AU409" s="213" t="s">
        <v>84</v>
      </c>
      <c r="AY409" s="212" t="s">
        <v>195</v>
      </c>
      <c r="BK409" s="214">
        <f>SUM(BK410:BK439)</f>
        <v>0</v>
      </c>
    </row>
    <row r="410" s="1" customFormat="1" ht="22.5" customHeight="1">
      <c r="B410" s="39"/>
      <c r="C410" s="217" t="s">
        <v>908</v>
      </c>
      <c r="D410" s="217" t="s">
        <v>198</v>
      </c>
      <c r="E410" s="218" t="s">
        <v>1552</v>
      </c>
      <c r="F410" s="219" t="s">
        <v>1553</v>
      </c>
      <c r="G410" s="220" t="s">
        <v>336</v>
      </c>
      <c r="H410" s="221">
        <v>150.52199999999999</v>
      </c>
      <c r="I410" s="222"/>
      <c r="J410" s="223">
        <f>ROUND(I410*H410,2)</f>
        <v>0</v>
      </c>
      <c r="K410" s="219" t="s">
        <v>19</v>
      </c>
      <c r="L410" s="44"/>
      <c r="M410" s="224" t="s">
        <v>19</v>
      </c>
      <c r="N410" s="225" t="s">
        <v>47</v>
      </c>
      <c r="O410" s="80"/>
      <c r="P410" s="226">
        <f>O410*H410</f>
        <v>0</v>
      </c>
      <c r="Q410" s="226">
        <v>0</v>
      </c>
      <c r="R410" s="226">
        <f>Q410*H410</f>
        <v>0</v>
      </c>
      <c r="S410" s="226">
        <v>0</v>
      </c>
      <c r="T410" s="227">
        <f>S410*H410</f>
        <v>0</v>
      </c>
      <c r="AR410" s="18" t="s">
        <v>213</v>
      </c>
      <c r="AT410" s="18" t="s">
        <v>198</v>
      </c>
      <c r="AU410" s="18" t="s">
        <v>86</v>
      </c>
      <c r="AY410" s="18" t="s">
        <v>195</v>
      </c>
      <c r="BE410" s="228">
        <f>IF(N410="základní",J410,0)</f>
        <v>0</v>
      </c>
      <c r="BF410" s="228">
        <f>IF(N410="snížená",J410,0)</f>
        <v>0</v>
      </c>
      <c r="BG410" s="228">
        <f>IF(N410="zákl. přenesená",J410,0)</f>
        <v>0</v>
      </c>
      <c r="BH410" s="228">
        <f>IF(N410="sníž. přenesená",J410,0)</f>
        <v>0</v>
      </c>
      <c r="BI410" s="228">
        <f>IF(N410="nulová",J410,0)</f>
        <v>0</v>
      </c>
      <c r="BJ410" s="18" t="s">
        <v>84</v>
      </c>
      <c r="BK410" s="228">
        <f>ROUND(I410*H410,2)</f>
        <v>0</v>
      </c>
      <c r="BL410" s="18" t="s">
        <v>213</v>
      </c>
      <c r="BM410" s="18" t="s">
        <v>1554</v>
      </c>
    </row>
    <row r="411" s="1" customFormat="1">
      <c r="B411" s="39"/>
      <c r="C411" s="40"/>
      <c r="D411" s="229" t="s">
        <v>204</v>
      </c>
      <c r="E411" s="40"/>
      <c r="F411" s="230" t="s">
        <v>1555</v>
      </c>
      <c r="G411" s="40"/>
      <c r="H411" s="40"/>
      <c r="I411" s="144"/>
      <c r="J411" s="40"/>
      <c r="K411" s="40"/>
      <c r="L411" s="44"/>
      <c r="M411" s="231"/>
      <c r="N411" s="80"/>
      <c r="O411" s="80"/>
      <c r="P411" s="80"/>
      <c r="Q411" s="80"/>
      <c r="R411" s="80"/>
      <c r="S411" s="80"/>
      <c r="T411" s="81"/>
      <c r="AT411" s="18" t="s">
        <v>204</v>
      </c>
      <c r="AU411" s="18" t="s">
        <v>86</v>
      </c>
    </row>
    <row r="412" s="12" customFormat="1">
      <c r="B412" s="235"/>
      <c r="C412" s="236"/>
      <c r="D412" s="229" t="s">
        <v>285</v>
      </c>
      <c r="E412" s="237" t="s">
        <v>19</v>
      </c>
      <c r="F412" s="238" t="s">
        <v>1556</v>
      </c>
      <c r="G412" s="236"/>
      <c r="H412" s="239">
        <v>146.458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AT412" s="245" t="s">
        <v>285</v>
      </c>
      <c r="AU412" s="245" t="s">
        <v>86</v>
      </c>
      <c r="AV412" s="12" t="s">
        <v>86</v>
      </c>
      <c r="AW412" s="12" t="s">
        <v>37</v>
      </c>
      <c r="AX412" s="12" t="s">
        <v>76</v>
      </c>
      <c r="AY412" s="245" t="s">
        <v>195</v>
      </c>
    </row>
    <row r="413" s="12" customFormat="1">
      <c r="B413" s="235"/>
      <c r="C413" s="236"/>
      <c r="D413" s="229" t="s">
        <v>285</v>
      </c>
      <c r="E413" s="237" t="s">
        <v>19</v>
      </c>
      <c r="F413" s="238" t="s">
        <v>1557</v>
      </c>
      <c r="G413" s="236"/>
      <c r="H413" s="239">
        <v>1.04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AT413" s="245" t="s">
        <v>285</v>
      </c>
      <c r="AU413" s="245" t="s">
        <v>86</v>
      </c>
      <c r="AV413" s="12" t="s">
        <v>86</v>
      </c>
      <c r="AW413" s="12" t="s">
        <v>37</v>
      </c>
      <c r="AX413" s="12" t="s">
        <v>76</v>
      </c>
      <c r="AY413" s="245" t="s">
        <v>195</v>
      </c>
    </row>
    <row r="414" s="12" customFormat="1">
      <c r="B414" s="235"/>
      <c r="C414" s="236"/>
      <c r="D414" s="229" t="s">
        <v>285</v>
      </c>
      <c r="E414" s="237" t="s">
        <v>19</v>
      </c>
      <c r="F414" s="238" t="s">
        <v>1558</v>
      </c>
      <c r="G414" s="236"/>
      <c r="H414" s="239">
        <v>3.024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AT414" s="245" t="s">
        <v>285</v>
      </c>
      <c r="AU414" s="245" t="s">
        <v>86</v>
      </c>
      <c r="AV414" s="12" t="s">
        <v>86</v>
      </c>
      <c r="AW414" s="12" t="s">
        <v>37</v>
      </c>
      <c r="AX414" s="12" t="s">
        <v>76</v>
      </c>
      <c r="AY414" s="245" t="s">
        <v>195</v>
      </c>
    </row>
    <row r="415" s="13" customFormat="1">
      <c r="B415" s="246"/>
      <c r="C415" s="247"/>
      <c r="D415" s="229" t="s">
        <v>285</v>
      </c>
      <c r="E415" s="248" t="s">
        <v>19</v>
      </c>
      <c r="F415" s="249" t="s">
        <v>294</v>
      </c>
      <c r="G415" s="247"/>
      <c r="H415" s="250">
        <v>150.52199999999999</v>
      </c>
      <c r="I415" s="251"/>
      <c r="J415" s="247"/>
      <c r="K415" s="247"/>
      <c r="L415" s="252"/>
      <c r="M415" s="253"/>
      <c r="N415" s="254"/>
      <c r="O415" s="254"/>
      <c r="P415" s="254"/>
      <c r="Q415" s="254"/>
      <c r="R415" s="254"/>
      <c r="S415" s="254"/>
      <c r="T415" s="255"/>
      <c r="AT415" s="256" t="s">
        <v>285</v>
      </c>
      <c r="AU415" s="256" t="s">
        <v>86</v>
      </c>
      <c r="AV415" s="13" t="s">
        <v>213</v>
      </c>
      <c r="AW415" s="13" t="s">
        <v>37</v>
      </c>
      <c r="AX415" s="13" t="s">
        <v>84</v>
      </c>
      <c r="AY415" s="256" t="s">
        <v>195</v>
      </c>
    </row>
    <row r="416" s="1" customFormat="1" ht="22.5" customHeight="1">
      <c r="B416" s="39"/>
      <c r="C416" s="217" t="s">
        <v>913</v>
      </c>
      <c r="D416" s="217" t="s">
        <v>198</v>
      </c>
      <c r="E416" s="218" t="s">
        <v>952</v>
      </c>
      <c r="F416" s="219" t="s">
        <v>953</v>
      </c>
      <c r="G416" s="220" t="s">
        <v>336</v>
      </c>
      <c r="H416" s="221">
        <v>113.109</v>
      </c>
      <c r="I416" s="222"/>
      <c r="J416" s="223">
        <f>ROUND(I416*H416,2)</f>
        <v>0</v>
      </c>
      <c r="K416" s="219" t="s">
        <v>19</v>
      </c>
      <c r="L416" s="44"/>
      <c r="M416" s="224" t="s">
        <v>19</v>
      </c>
      <c r="N416" s="225" t="s">
        <v>47</v>
      </c>
      <c r="O416" s="80"/>
      <c r="P416" s="226">
        <f>O416*H416</f>
        <v>0</v>
      </c>
      <c r="Q416" s="226">
        <v>0</v>
      </c>
      <c r="R416" s="226">
        <f>Q416*H416</f>
        <v>0</v>
      </c>
      <c r="S416" s="226">
        <v>0</v>
      </c>
      <c r="T416" s="227">
        <f>S416*H416</f>
        <v>0</v>
      </c>
      <c r="AR416" s="18" t="s">
        <v>213</v>
      </c>
      <c r="AT416" s="18" t="s">
        <v>198</v>
      </c>
      <c r="AU416" s="18" t="s">
        <v>86</v>
      </c>
      <c r="AY416" s="18" t="s">
        <v>195</v>
      </c>
      <c r="BE416" s="228">
        <f>IF(N416="základní",J416,0)</f>
        <v>0</v>
      </c>
      <c r="BF416" s="228">
        <f>IF(N416="snížená",J416,0)</f>
        <v>0</v>
      </c>
      <c r="BG416" s="228">
        <f>IF(N416="zákl. přenesená",J416,0)</f>
        <v>0</v>
      </c>
      <c r="BH416" s="228">
        <f>IF(N416="sníž. přenesená",J416,0)</f>
        <v>0</v>
      </c>
      <c r="BI416" s="228">
        <f>IF(N416="nulová",J416,0)</f>
        <v>0</v>
      </c>
      <c r="BJ416" s="18" t="s">
        <v>84</v>
      </c>
      <c r="BK416" s="228">
        <f>ROUND(I416*H416,2)</f>
        <v>0</v>
      </c>
      <c r="BL416" s="18" t="s">
        <v>213</v>
      </c>
      <c r="BM416" s="18" t="s">
        <v>1559</v>
      </c>
    </row>
    <row r="417" s="1" customFormat="1">
      <c r="B417" s="39"/>
      <c r="C417" s="40"/>
      <c r="D417" s="229" t="s">
        <v>204</v>
      </c>
      <c r="E417" s="40"/>
      <c r="F417" s="230" t="s">
        <v>955</v>
      </c>
      <c r="G417" s="40"/>
      <c r="H417" s="40"/>
      <c r="I417" s="144"/>
      <c r="J417" s="40"/>
      <c r="K417" s="40"/>
      <c r="L417" s="44"/>
      <c r="M417" s="231"/>
      <c r="N417" s="80"/>
      <c r="O417" s="80"/>
      <c r="P417" s="80"/>
      <c r="Q417" s="80"/>
      <c r="R417" s="80"/>
      <c r="S417" s="80"/>
      <c r="T417" s="81"/>
      <c r="AT417" s="18" t="s">
        <v>204</v>
      </c>
      <c r="AU417" s="18" t="s">
        <v>86</v>
      </c>
    </row>
    <row r="418" s="12" customFormat="1">
      <c r="B418" s="235"/>
      <c r="C418" s="236"/>
      <c r="D418" s="229" t="s">
        <v>285</v>
      </c>
      <c r="E418" s="237" t="s">
        <v>19</v>
      </c>
      <c r="F418" s="238" t="s">
        <v>1560</v>
      </c>
      <c r="G418" s="236"/>
      <c r="H418" s="239">
        <v>35.770000000000003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AT418" s="245" t="s">
        <v>285</v>
      </c>
      <c r="AU418" s="245" t="s">
        <v>86</v>
      </c>
      <c r="AV418" s="12" t="s">
        <v>86</v>
      </c>
      <c r="AW418" s="12" t="s">
        <v>37</v>
      </c>
      <c r="AX418" s="12" t="s">
        <v>76</v>
      </c>
      <c r="AY418" s="245" t="s">
        <v>195</v>
      </c>
    </row>
    <row r="419" s="12" customFormat="1">
      <c r="B419" s="235"/>
      <c r="C419" s="236"/>
      <c r="D419" s="229" t="s">
        <v>285</v>
      </c>
      <c r="E419" s="237" t="s">
        <v>19</v>
      </c>
      <c r="F419" s="238" t="s">
        <v>1561</v>
      </c>
      <c r="G419" s="236"/>
      <c r="H419" s="239">
        <v>31.850000000000001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AT419" s="245" t="s">
        <v>285</v>
      </c>
      <c r="AU419" s="245" t="s">
        <v>86</v>
      </c>
      <c r="AV419" s="12" t="s">
        <v>86</v>
      </c>
      <c r="AW419" s="12" t="s">
        <v>37</v>
      </c>
      <c r="AX419" s="12" t="s">
        <v>76</v>
      </c>
      <c r="AY419" s="245" t="s">
        <v>195</v>
      </c>
    </row>
    <row r="420" s="12" customFormat="1">
      <c r="B420" s="235"/>
      <c r="C420" s="236"/>
      <c r="D420" s="229" t="s">
        <v>285</v>
      </c>
      <c r="E420" s="237" t="s">
        <v>19</v>
      </c>
      <c r="F420" s="238" t="s">
        <v>1562</v>
      </c>
      <c r="G420" s="236"/>
      <c r="H420" s="239">
        <v>45.488999999999997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AT420" s="245" t="s">
        <v>285</v>
      </c>
      <c r="AU420" s="245" t="s">
        <v>86</v>
      </c>
      <c r="AV420" s="12" t="s">
        <v>86</v>
      </c>
      <c r="AW420" s="12" t="s">
        <v>37</v>
      </c>
      <c r="AX420" s="12" t="s">
        <v>76</v>
      </c>
      <c r="AY420" s="245" t="s">
        <v>195</v>
      </c>
    </row>
    <row r="421" s="13" customFormat="1">
      <c r="B421" s="246"/>
      <c r="C421" s="247"/>
      <c r="D421" s="229" t="s">
        <v>285</v>
      </c>
      <c r="E421" s="248" t="s">
        <v>19</v>
      </c>
      <c r="F421" s="249" t="s">
        <v>294</v>
      </c>
      <c r="G421" s="247"/>
      <c r="H421" s="250">
        <v>113.109</v>
      </c>
      <c r="I421" s="251"/>
      <c r="J421" s="247"/>
      <c r="K421" s="247"/>
      <c r="L421" s="252"/>
      <c r="M421" s="253"/>
      <c r="N421" s="254"/>
      <c r="O421" s="254"/>
      <c r="P421" s="254"/>
      <c r="Q421" s="254"/>
      <c r="R421" s="254"/>
      <c r="S421" s="254"/>
      <c r="T421" s="255"/>
      <c r="AT421" s="256" t="s">
        <v>285</v>
      </c>
      <c r="AU421" s="256" t="s">
        <v>86</v>
      </c>
      <c r="AV421" s="13" t="s">
        <v>213</v>
      </c>
      <c r="AW421" s="13" t="s">
        <v>37</v>
      </c>
      <c r="AX421" s="13" t="s">
        <v>84</v>
      </c>
      <c r="AY421" s="256" t="s">
        <v>195</v>
      </c>
    </row>
    <row r="422" s="1" customFormat="1" ht="22.5" customHeight="1">
      <c r="B422" s="39"/>
      <c r="C422" s="217" t="s">
        <v>918</v>
      </c>
      <c r="D422" s="217" t="s">
        <v>198</v>
      </c>
      <c r="E422" s="218" t="s">
        <v>394</v>
      </c>
      <c r="F422" s="219" t="s">
        <v>395</v>
      </c>
      <c r="G422" s="220" t="s">
        <v>336</v>
      </c>
      <c r="H422" s="221">
        <v>41.097000000000001</v>
      </c>
      <c r="I422" s="222"/>
      <c r="J422" s="223">
        <f>ROUND(I422*H422,2)</f>
        <v>0</v>
      </c>
      <c r="K422" s="219" t="s">
        <v>19</v>
      </c>
      <c r="L422" s="44"/>
      <c r="M422" s="224" t="s">
        <v>19</v>
      </c>
      <c r="N422" s="225" t="s">
        <v>47</v>
      </c>
      <c r="O422" s="80"/>
      <c r="P422" s="226">
        <f>O422*H422</f>
        <v>0</v>
      </c>
      <c r="Q422" s="226">
        <v>0</v>
      </c>
      <c r="R422" s="226">
        <f>Q422*H422</f>
        <v>0</v>
      </c>
      <c r="S422" s="226">
        <v>0</v>
      </c>
      <c r="T422" s="227">
        <f>S422*H422</f>
        <v>0</v>
      </c>
      <c r="AR422" s="18" t="s">
        <v>213</v>
      </c>
      <c r="AT422" s="18" t="s">
        <v>198</v>
      </c>
      <c r="AU422" s="18" t="s">
        <v>86</v>
      </c>
      <c r="AY422" s="18" t="s">
        <v>195</v>
      </c>
      <c r="BE422" s="228">
        <f>IF(N422="základní",J422,0)</f>
        <v>0</v>
      </c>
      <c r="BF422" s="228">
        <f>IF(N422="snížená",J422,0)</f>
        <v>0</v>
      </c>
      <c r="BG422" s="228">
        <f>IF(N422="zákl. přenesená",J422,0)</f>
        <v>0</v>
      </c>
      <c r="BH422" s="228">
        <f>IF(N422="sníž. přenesená",J422,0)</f>
        <v>0</v>
      </c>
      <c r="BI422" s="228">
        <f>IF(N422="nulová",J422,0)</f>
        <v>0</v>
      </c>
      <c r="BJ422" s="18" t="s">
        <v>84</v>
      </c>
      <c r="BK422" s="228">
        <f>ROUND(I422*H422,2)</f>
        <v>0</v>
      </c>
      <c r="BL422" s="18" t="s">
        <v>213</v>
      </c>
      <c r="BM422" s="18" t="s">
        <v>1563</v>
      </c>
    </row>
    <row r="423" s="1" customFormat="1">
      <c r="B423" s="39"/>
      <c r="C423" s="40"/>
      <c r="D423" s="229" t="s">
        <v>204</v>
      </c>
      <c r="E423" s="40"/>
      <c r="F423" s="230" t="s">
        <v>395</v>
      </c>
      <c r="G423" s="40"/>
      <c r="H423" s="40"/>
      <c r="I423" s="144"/>
      <c r="J423" s="40"/>
      <c r="K423" s="40"/>
      <c r="L423" s="44"/>
      <c r="M423" s="231"/>
      <c r="N423" s="80"/>
      <c r="O423" s="80"/>
      <c r="P423" s="80"/>
      <c r="Q423" s="80"/>
      <c r="R423" s="80"/>
      <c r="S423" s="80"/>
      <c r="T423" s="81"/>
      <c r="AT423" s="18" t="s">
        <v>204</v>
      </c>
      <c r="AU423" s="18" t="s">
        <v>86</v>
      </c>
    </row>
    <row r="424" s="12" customFormat="1">
      <c r="B424" s="235"/>
      <c r="C424" s="236"/>
      <c r="D424" s="229" t="s">
        <v>285</v>
      </c>
      <c r="E424" s="237" t="s">
        <v>19</v>
      </c>
      <c r="F424" s="238" t="s">
        <v>1564</v>
      </c>
      <c r="G424" s="236"/>
      <c r="H424" s="239">
        <v>30.027000000000001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AT424" s="245" t="s">
        <v>285</v>
      </c>
      <c r="AU424" s="245" t="s">
        <v>86</v>
      </c>
      <c r="AV424" s="12" t="s">
        <v>86</v>
      </c>
      <c r="AW424" s="12" t="s">
        <v>37</v>
      </c>
      <c r="AX424" s="12" t="s">
        <v>76</v>
      </c>
      <c r="AY424" s="245" t="s">
        <v>195</v>
      </c>
    </row>
    <row r="425" s="12" customFormat="1">
      <c r="B425" s="235"/>
      <c r="C425" s="236"/>
      <c r="D425" s="229" t="s">
        <v>285</v>
      </c>
      <c r="E425" s="237" t="s">
        <v>19</v>
      </c>
      <c r="F425" s="238" t="s">
        <v>1565</v>
      </c>
      <c r="G425" s="236"/>
      <c r="H425" s="239">
        <v>11.07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AT425" s="245" t="s">
        <v>285</v>
      </c>
      <c r="AU425" s="245" t="s">
        <v>86</v>
      </c>
      <c r="AV425" s="12" t="s">
        <v>86</v>
      </c>
      <c r="AW425" s="12" t="s">
        <v>37</v>
      </c>
      <c r="AX425" s="12" t="s">
        <v>76</v>
      </c>
      <c r="AY425" s="245" t="s">
        <v>195</v>
      </c>
    </row>
    <row r="426" s="13" customFormat="1">
      <c r="B426" s="246"/>
      <c r="C426" s="247"/>
      <c r="D426" s="229" t="s">
        <v>285</v>
      </c>
      <c r="E426" s="248" t="s">
        <v>19</v>
      </c>
      <c r="F426" s="249" t="s">
        <v>294</v>
      </c>
      <c r="G426" s="247"/>
      <c r="H426" s="250">
        <v>41.097000000000001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AT426" s="256" t="s">
        <v>285</v>
      </c>
      <c r="AU426" s="256" t="s">
        <v>86</v>
      </c>
      <c r="AV426" s="13" t="s">
        <v>213</v>
      </c>
      <c r="AW426" s="13" t="s">
        <v>37</v>
      </c>
      <c r="AX426" s="13" t="s">
        <v>84</v>
      </c>
      <c r="AY426" s="256" t="s">
        <v>195</v>
      </c>
    </row>
    <row r="427" s="1" customFormat="1" ht="16.5" customHeight="1">
      <c r="B427" s="39"/>
      <c r="C427" s="217" t="s">
        <v>923</v>
      </c>
      <c r="D427" s="217" t="s">
        <v>198</v>
      </c>
      <c r="E427" s="218" t="s">
        <v>407</v>
      </c>
      <c r="F427" s="219" t="s">
        <v>408</v>
      </c>
      <c r="G427" s="220" t="s">
        <v>336</v>
      </c>
      <c r="H427" s="221">
        <v>42.920000000000002</v>
      </c>
      <c r="I427" s="222"/>
      <c r="J427" s="223">
        <f>ROUND(I427*H427,2)</f>
        <v>0</v>
      </c>
      <c r="K427" s="219" t="s">
        <v>208</v>
      </c>
      <c r="L427" s="44"/>
      <c r="M427" s="224" t="s">
        <v>19</v>
      </c>
      <c r="N427" s="225" t="s">
        <v>47</v>
      </c>
      <c r="O427" s="80"/>
      <c r="P427" s="226">
        <f>O427*H427</f>
        <v>0</v>
      </c>
      <c r="Q427" s="226">
        <v>0</v>
      </c>
      <c r="R427" s="226">
        <f>Q427*H427</f>
        <v>0</v>
      </c>
      <c r="S427" s="226">
        <v>0</v>
      </c>
      <c r="T427" s="227">
        <f>S427*H427</f>
        <v>0</v>
      </c>
      <c r="AR427" s="18" t="s">
        <v>213</v>
      </c>
      <c r="AT427" s="18" t="s">
        <v>198</v>
      </c>
      <c r="AU427" s="18" t="s">
        <v>86</v>
      </c>
      <c r="AY427" s="18" t="s">
        <v>195</v>
      </c>
      <c r="BE427" s="228">
        <f>IF(N427="základní",J427,0)</f>
        <v>0</v>
      </c>
      <c r="BF427" s="228">
        <f>IF(N427="snížená",J427,0)</f>
        <v>0</v>
      </c>
      <c r="BG427" s="228">
        <f>IF(N427="zákl. přenesená",J427,0)</f>
        <v>0</v>
      </c>
      <c r="BH427" s="228">
        <f>IF(N427="sníž. přenesená",J427,0)</f>
        <v>0</v>
      </c>
      <c r="BI427" s="228">
        <f>IF(N427="nulová",J427,0)</f>
        <v>0</v>
      </c>
      <c r="BJ427" s="18" t="s">
        <v>84</v>
      </c>
      <c r="BK427" s="228">
        <f>ROUND(I427*H427,2)</f>
        <v>0</v>
      </c>
      <c r="BL427" s="18" t="s">
        <v>213</v>
      </c>
      <c r="BM427" s="18" t="s">
        <v>1566</v>
      </c>
    </row>
    <row r="428" s="1" customFormat="1">
      <c r="B428" s="39"/>
      <c r="C428" s="40"/>
      <c r="D428" s="229" t="s">
        <v>204</v>
      </c>
      <c r="E428" s="40"/>
      <c r="F428" s="230" t="s">
        <v>410</v>
      </c>
      <c r="G428" s="40"/>
      <c r="H428" s="40"/>
      <c r="I428" s="144"/>
      <c r="J428" s="40"/>
      <c r="K428" s="40"/>
      <c r="L428" s="44"/>
      <c r="M428" s="231"/>
      <c r="N428" s="80"/>
      <c r="O428" s="80"/>
      <c r="P428" s="80"/>
      <c r="Q428" s="80"/>
      <c r="R428" s="80"/>
      <c r="S428" s="80"/>
      <c r="T428" s="81"/>
      <c r="AT428" s="18" t="s">
        <v>204</v>
      </c>
      <c r="AU428" s="18" t="s">
        <v>86</v>
      </c>
    </row>
    <row r="429" s="12" customFormat="1">
      <c r="B429" s="235"/>
      <c r="C429" s="236"/>
      <c r="D429" s="229" t="s">
        <v>285</v>
      </c>
      <c r="E429" s="237" t="s">
        <v>19</v>
      </c>
      <c r="F429" s="238" t="s">
        <v>1561</v>
      </c>
      <c r="G429" s="236"/>
      <c r="H429" s="239">
        <v>31.850000000000001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AT429" s="245" t="s">
        <v>285</v>
      </c>
      <c r="AU429" s="245" t="s">
        <v>86</v>
      </c>
      <c r="AV429" s="12" t="s">
        <v>86</v>
      </c>
      <c r="AW429" s="12" t="s">
        <v>37</v>
      </c>
      <c r="AX429" s="12" t="s">
        <v>76</v>
      </c>
      <c r="AY429" s="245" t="s">
        <v>195</v>
      </c>
    </row>
    <row r="430" s="12" customFormat="1">
      <c r="B430" s="235"/>
      <c r="C430" s="236"/>
      <c r="D430" s="229" t="s">
        <v>285</v>
      </c>
      <c r="E430" s="237" t="s">
        <v>19</v>
      </c>
      <c r="F430" s="238" t="s">
        <v>1565</v>
      </c>
      <c r="G430" s="236"/>
      <c r="H430" s="239">
        <v>11.07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AT430" s="245" t="s">
        <v>285</v>
      </c>
      <c r="AU430" s="245" t="s">
        <v>86</v>
      </c>
      <c r="AV430" s="12" t="s">
        <v>86</v>
      </c>
      <c r="AW430" s="12" t="s">
        <v>37</v>
      </c>
      <c r="AX430" s="12" t="s">
        <v>76</v>
      </c>
      <c r="AY430" s="245" t="s">
        <v>195</v>
      </c>
    </row>
    <row r="431" s="13" customFormat="1">
      <c r="B431" s="246"/>
      <c r="C431" s="247"/>
      <c r="D431" s="229" t="s">
        <v>285</v>
      </c>
      <c r="E431" s="248" t="s">
        <v>19</v>
      </c>
      <c r="F431" s="249" t="s">
        <v>294</v>
      </c>
      <c r="G431" s="247"/>
      <c r="H431" s="250">
        <v>42.920000000000002</v>
      </c>
      <c r="I431" s="251"/>
      <c r="J431" s="247"/>
      <c r="K431" s="247"/>
      <c r="L431" s="252"/>
      <c r="M431" s="253"/>
      <c r="N431" s="254"/>
      <c r="O431" s="254"/>
      <c r="P431" s="254"/>
      <c r="Q431" s="254"/>
      <c r="R431" s="254"/>
      <c r="S431" s="254"/>
      <c r="T431" s="255"/>
      <c r="AT431" s="256" t="s">
        <v>285</v>
      </c>
      <c r="AU431" s="256" t="s">
        <v>86</v>
      </c>
      <c r="AV431" s="13" t="s">
        <v>213</v>
      </c>
      <c r="AW431" s="13" t="s">
        <v>37</v>
      </c>
      <c r="AX431" s="13" t="s">
        <v>84</v>
      </c>
      <c r="AY431" s="256" t="s">
        <v>195</v>
      </c>
    </row>
    <row r="432" s="1" customFormat="1" ht="16.5" customHeight="1">
      <c r="B432" s="39"/>
      <c r="C432" s="217" t="s">
        <v>928</v>
      </c>
      <c r="D432" s="217" t="s">
        <v>198</v>
      </c>
      <c r="E432" s="218" t="s">
        <v>1567</v>
      </c>
      <c r="F432" s="219" t="s">
        <v>1568</v>
      </c>
      <c r="G432" s="220" t="s">
        <v>336</v>
      </c>
      <c r="H432" s="221">
        <v>146.458</v>
      </c>
      <c r="I432" s="222"/>
      <c r="J432" s="223">
        <f>ROUND(I432*H432,2)</f>
        <v>0</v>
      </c>
      <c r="K432" s="219" t="s">
        <v>208</v>
      </c>
      <c r="L432" s="44"/>
      <c r="M432" s="224" t="s">
        <v>19</v>
      </c>
      <c r="N432" s="225" t="s">
        <v>47</v>
      </c>
      <c r="O432" s="80"/>
      <c r="P432" s="226">
        <f>O432*H432</f>
        <v>0</v>
      </c>
      <c r="Q432" s="226">
        <v>0</v>
      </c>
      <c r="R432" s="226">
        <f>Q432*H432</f>
        <v>0</v>
      </c>
      <c r="S432" s="226">
        <v>0</v>
      </c>
      <c r="T432" s="227">
        <f>S432*H432</f>
        <v>0</v>
      </c>
      <c r="AR432" s="18" t="s">
        <v>213</v>
      </c>
      <c r="AT432" s="18" t="s">
        <v>198</v>
      </c>
      <c r="AU432" s="18" t="s">
        <v>86</v>
      </c>
      <c r="AY432" s="18" t="s">
        <v>195</v>
      </c>
      <c r="BE432" s="228">
        <f>IF(N432="základní",J432,0)</f>
        <v>0</v>
      </c>
      <c r="BF432" s="228">
        <f>IF(N432="snížená",J432,0)</f>
        <v>0</v>
      </c>
      <c r="BG432" s="228">
        <f>IF(N432="zákl. přenesená",J432,0)</f>
        <v>0</v>
      </c>
      <c r="BH432" s="228">
        <f>IF(N432="sníž. přenesená",J432,0)</f>
        <v>0</v>
      </c>
      <c r="BI432" s="228">
        <f>IF(N432="nulová",J432,0)</f>
        <v>0</v>
      </c>
      <c r="BJ432" s="18" t="s">
        <v>84</v>
      </c>
      <c r="BK432" s="228">
        <f>ROUND(I432*H432,2)</f>
        <v>0</v>
      </c>
      <c r="BL432" s="18" t="s">
        <v>213</v>
      </c>
      <c r="BM432" s="18" t="s">
        <v>1569</v>
      </c>
    </row>
    <row r="433" s="1" customFormat="1">
      <c r="B433" s="39"/>
      <c r="C433" s="40"/>
      <c r="D433" s="229" t="s">
        <v>204</v>
      </c>
      <c r="E433" s="40"/>
      <c r="F433" s="230" t="s">
        <v>1570</v>
      </c>
      <c r="G433" s="40"/>
      <c r="H433" s="40"/>
      <c r="I433" s="144"/>
      <c r="J433" s="40"/>
      <c r="K433" s="40"/>
      <c r="L433" s="44"/>
      <c r="M433" s="231"/>
      <c r="N433" s="80"/>
      <c r="O433" s="80"/>
      <c r="P433" s="80"/>
      <c r="Q433" s="80"/>
      <c r="R433" s="80"/>
      <c r="S433" s="80"/>
      <c r="T433" s="81"/>
      <c r="AT433" s="18" t="s">
        <v>204</v>
      </c>
      <c r="AU433" s="18" t="s">
        <v>86</v>
      </c>
    </row>
    <row r="434" s="12" customFormat="1">
      <c r="B434" s="235"/>
      <c r="C434" s="236"/>
      <c r="D434" s="229" t="s">
        <v>285</v>
      </c>
      <c r="E434" s="237" t="s">
        <v>19</v>
      </c>
      <c r="F434" s="238" t="s">
        <v>1556</v>
      </c>
      <c r="G434" s="236"/>
      <c r="H434" s="239">
        <v>146.458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AT434" s="245" t="s">
        <v>285</v>
      </c>
      <c r="AU434" s="245" t="s">
        <v>86</v>
      </c>
      <c r="AV434" s="12" t="s">
        <v>86</v>
      </c>
      <c r="AW434" s="12" t="s">
        <v>37</v>
      </c>
      <c r="AX434" s="12" t="s">
        <v>84</v>
      </c>
      <c r="AY434" s="245" t="s">
        <v>195</v>
      </c>
    </row>
    <row r="435" s="1" customFormat="1" ht="16.5" customHeight="1">
      <c r="B435" s="39"/>
      <c r="C435" s="217" t="s">
        <v>933</v>
      </c>
      <c r="D435" s="217" t="s">
        <v>198</v>
      </c>
      <c r="E435" s="218" t="s">
        <v>413</v>
      </c>
      <c r="F435" s="219" t="s">
        <v>414</v>
      </c>
      <c r="G435" s="220" t="s">
        <v>336</v>
      </c>
      <c r="H435" s="221">
        <v>65.796999999999997</v>
      </c>
      <c r="I435" s="222"/>
      <c r="J435" s="223">
        <f>ROUND(I435*H435,2)</f>
        <v>0</v>
      </c>
      <c r="K435" s="219" t="s">
        <v>208</v>
      </c>
      <c r="L435" s="44"/>
      <c r="M435" s="224" t="s">
        <v>19</v>
      </c>
      <c r="N435" s="225" t="s">
        <v>47</v>
      </c>
      <c r="O435" s="80"/>
      <c r="P435" s="226">
        <f>O435*H435</f>
        <v>0</v>
      </c>
      <c r="Q435" s="226">
        <v>0</v>
      </c>
      <c r="R435" s="226">
        <f>Q435*H435</f>
        <v>0</v>
      </c>
      <c r="S435" s="226">
        <v>0</v>
      </c>
      <c r="T435" s="227">
        <f>S435*H435</f>
        <v>0</v>
      </c>
      <c r="AR435" s="18" t="s">
        <v>213</v>
      </c>
      <c r="AT435" s="18" t="s">
        <v>198</v>
      </c>
      <c r="AU435" s="18" t="s">
        <v>86</v>
      </c>
      <c r="AY435" s="18" t="s">
        <v>195</v>
      </c>
      <c r="BE435" s="228">
        <f>IF(N435="základní",J435,0)</f>
        <v>0</v>
      </c>
      <c r="BF435" s="228">
        <f>IF(N435="snížená",J435,0)</f>
        <v>0</v>
      </c>
      <c r="BG435" s="228">
        <f>IF(N435="zákl. přenesená",J435,0)</f>
        <v>0</v>
      </c>
      <c r="BH435" s="228">
        <f>IF(N435="sníž. přenesená",J435,0)</f>
        <v>0</v>
      </c>
      <c r="BI435" s="228">
        <f>IF(N435="nulová",J435,0)</f>
        <v>0</v>
      </c>
      <c r="BJ435" s="18" t="s">
        <v>84</v>
      </c>
      <c r="BK435" s="228">
        <f>ROUND(I435*H435,2)</f>
        <v>0</v>
      </c>
      <c r="BL435" s="18" t="s">
        <v>213</v>
      </c>
      <c r="BM435" s="18" t="s">
        <v>1571</v>
      </c>
    </row>
    <row r="436" s="1" customFormat="1">
      <c r="B436" s="39"/>
      <c r="C436" s="40"/>
      <c r="D436" s="229" t="s">
        <v>204</v>
      </c>
      <c r="E436" s="40"/>
      <c r="F436" s="230" t="s">
        <v>338</v>
      </c>
      <c r="G436" s="40"/>
      <c r="H436" s="40"/>
      <c r="I436" s="144"/>
      <c r="J436" s="40"/>
      <c r="K436" s="40"/>
      <c r="L436" s="44"/>
      <c r="M436" s="231"/>
      <c r="N436" s="80"/>
      <c r="O436" s="80"/>
      <c r="P436" s="80"/>
      <c r="Q436" s="80"/>
      <c r="R436" s="80"/>
      <c r="S436" s="80"/>
      <c r="T436" s="81"/>
      <c r="AT436" s="18" t="s">
        <v>204</v>
      </c>
      <c r="AU436" s="18" t="s">
        <v>86</v>
      </c>
    </row>
    <row r="437" s="12" customFormat="1">
      <c r="B437" s="235"/>
      <c r="C437" s="236"/>
      <c r="D437" s="229" t="s">
        <v>285</v>
      </c>
      <c r="E437" s="237" t="s">
        <v>19</v>
      </c>
      <c r="F437" s="238" t="s">
        <v>1560</v>
      </c>
      <c r="G437" s="236"/>
      <c r="H437" s="239">
        <v>35.770000000000003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AT437" s="245" t="s">
        <v>285</v>
      </c>
      <c r="AU437" s="245" t="s">
        <v>86</v>
      </c>
      <c r="AV437" s="12" t="s">
        <v>86</v>
      </c>
      <c r="AW437" s="12" t="s">
        <v>37</v>
      </c>
      <c r="AX437" s="12" t="s">
        <v>76</v>
      </c>
      <c r="AY437" s="245" t="s">
        <v>195</v>
      </c>
    </row>
    <row r="438" s="12" customFormat="1">
      <c r="B438" s="235"/>
      <c r="C438" s="236"/>
      <c r="D438" s="229" t="s">
        <v>285</v>
      </c>
      <c r="E438" s="237" t="s">
        <v>19</v>
      </c>
      <c r="F438" s="238" t="s">
        <v>1564</v>
      </c>
      <c r="G438" s="236"/>
      <c r="H438" s="239">
        <v>30.027000000000001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AT438" s="245" t="s">
        <v>285</v>
      </c>
      <c r="AU438" s="245" t="s">
        <v>86</v>
      </c>
      <c r="AV438" s="12" t="s">
        <v>86</v>
      </c>
      <c r="AW438" s="12" t="s">
        <v>37</v>
      </c>
      <c r="AX438" s="12" t="s">
        <v>76</v>
      </c>
      <c r="AY438" s="245" t="s">
        <v>195</v>
      </c>
    </row>
    <row r="439" s="13" customFormat="1">
      <c r="B439" s="246"/>
      <c r="C439" s="247"/>
      <c r="D439" s="229" t="s">
        <v>285</v>
      </c>
      <c r="E439" s="248" t="s">
        <v>19</v>
      </c>
      <c r="F439" s="249" t="s">
        <v>294</v>
      </c>
      <c r="G439" s="247"/>
      <c r="H439" s="250">
        <v>65.796999999999997</v>
      </c>
      <c r="I439" s="251"/>
      <c r="J439" s="247"/>
      <c r="K439" s="247"/>
      <c r="L439" s="252"/>
      <c r="M439" s="253"/>
      <c r="N439" s="254"/>
      <c r="O439" s="254"/>
      <c r="P439" s="254"/>
      <c r="Q439" s="254"/>
      <c r="R439" s="254"/>
      <c r="S439" s="254"/>
      <c r="T439" s="255"/>
      <c r="AT439" s="256" t="s">
        <v>285</v>
      </c>
      <c r="AU439" s="256" t="s">
        <v>86</v>
      </c>
      <c r="AV439" s="13" t="s">
        <v>213</v>
      </c>
      <c r="AW439" s="13" t="s">
        <v>37</v>
      </c>
      <c r="AX439" s="13" t="s">
        <v>84</v>
      </c>
      <c r="AY439" s="256" t="s">
        <v>195</v>
      </c>
    </row>
    <row r="440" s="11" customFormat="1" ht="22.8" customHeight="1">
      <c r="B440" s="201"/>
      <c r="C440" s="202"/>
      <c r="D440" s="203" t="s">
        <v>75</v>
      </c>
      <c r="E440" s="215" t="s">
        <v>977</v>
      </c>
      <c r="F440" s="215" t="s">
        <v>978</v>
      </c>
      <c r="G440" s="202"/>
      <c r="H440" s="202"/>
      <c r="I440" s="205"/>
      <c r="J440" s="216">
        <f>BK440</f>
        <v>0</v>
      </c>
      <c r="K440" s="202"/>
      <c r="L440" s="207"/>
      <c r="M440" s="208"/>
      <c r="N440" s="209"/>
      <c r="O440" s="209"/>
      <c r="P440" s="210">
        <f>SUM(P441:P444)</f>
        <v>0</v>
      </c>
      <c r="Q440" s="209"/>
      <c r="R440" s="210">
        <f>SUM(R441:R444)</f>
        <v>0</v>
      </c>
      <c r="S440" s="209"/>
      <c r="T440" s="211">
        <f>SUM(T441:T444)</f>
        <v>0</v>
      </c>
      <c r="AR440" s="212" t="s">
        <v>84</v>
      </c>
      <c r="AT440" s="213" t="s">
        <v>75</v>
      </c>
      <c r="AU440" s="213" t="s">
        <v>84</v>
      </c>
      <c r="AY440" s="212" t="s">
        <v>195</v>
      </c>
      <c r="BK440" s="214">
        <f>SUM(BK441:BK444)</f>
        <v>0</v>
      </c>
    </row>
    <row r="441" s="1" customFormat="1" ht="16.5" customHeight="1">
      <c r="B441" s="39"/>
      <c r="C441" s="217" t="s">
        <v>939</v>
      </c>
      <c r="D441" s="217" t="s">
        <v>198</v>
      </c>
      <c r="E441" s="218" t="s">
        <v>1572</v>
      </c>
      <c r="F441" s="219" t="s">
        <v>1573</v>
      </c>
      <c r="G441" s="220" t="s">
        <v>336</v>
      </c>
      <c r="H441" s="221">
        <v>361.86599999999999</v>
      </c>
      <c r="I441" s="222"/>
      <c r="J441" s="223">
        <f>ROUND(I441*H441,2)</f>
        <v>0</v>
      </c>
      <c r="K441" s="219" t="s">
        <v>208</v>
      </c>
      <c r="L441" s="44"/>
      <c r="M441" s="224" t="s">
        <v>19</v>
      </c>
      <c r="N441" s="225" t="s">
        <v>47</v>
      </c>
      <c r="O441" s="80"/>
      <c r="P441" s="226">
        <f>O441*H441</f>
        <v>0</v>
      </c>
      <c r="Q441" s="226">
        <v>0</v>
      </c>
      <c r="R441" s="226">
        <f>Q441*H441</f>
        <v>0</v>
      </c>
      <c r="S441" s="226">
        <v>0</v>
      </c>
      <c r="T441" s="227">
        <f>S441*H441</f>
        <v>0</v>
      </c>
      <c r="AR441" s="18" t="s">
        <v>213</v>
      </c>
      <c r="AT441" s="18" t="s">
        <v>198</v>
      </c>
      <c r="AU441" s="18" t="s">
        <v>86</v>
      </c>
      <c r="AY441" s="18" t="s">
        <v>195</v>
      </c>
      <c r="BE441" s="228">
        <f>IF(N441="základní",J441,0)</f>
        <v>0</v>
      </c>
      <c r="BF441" s="228">
        <f>IF(N441="snížená",J441,0)</f>
        <v>0</v>
      </c>
      <c r="BG441" s="228">
        <f>IF(N441="zákl. přenesená",J441,0)</f>
        <v>0</v>
      </c>
      <c r="BH441" s="228">
        <f>IF(N441="sníž. přenesená",J441,0)</f>
        <v>0</v>
      </c>
      <c r="BI441" s="228">
        <f>IF(N441="nulová",J441,0)</f>
        <v>0</v>
      </c>
      <c r="BJ441" s="18" t="s">
        <v>84</v>
      </c>
      <c r="BK441" s="228">
        <f>ROUND(I441*H441,2)</f>
        <v>0</v>
      </c>
      <c r="BL441" s="18" t="s">
        <v>213</v>
      </c>
      <c r="BM441" s="18" t="s">
        <v>1574</v>
      </c>
    </row>
    <row r="442" s="1" customFormat="1">
      <c r="B442" s="39"/>
      <c r="C442" s="40"/>
      <c r="D442" s="229" t="s">
        <v>204</v>
      </c>
      <c r="E442" s="40"/>
      <c r="F442" s="230" t="s">
        <v>1575</v>
      </c>
      <c r="G442" s="40"/>
      <c r="H442" s="40"/>
      <c r="I442" s="144"/>
      <c r="J442" s="40"/>
      <c r="K442" s="40"/>
      <c r="L442" s="44"/>
      <c r="M442" s="231"/>
      <c r="N442" s="80"/>
      <c r="O442" s="80"/>
      <c r="P442" s="80"/>
      <c r="Q442" s="80"/>
      <c r="R442" s="80"/>
      <c r="S442" s="80"/>
      <c r="T442" s="81"/>
      <c r="AT442" s="18" t="s">
        <v>204</v>
      </c>
      <c r="AU442" s="18" t="s">
        <v>86</v>
      </c>
    </row>
    <row r="443" s="1" customFormat="1" ht="16.5" customHeight="1">
      <c r="B443" s="39"/>
      <c r="C443" s="217" t="s">
        <v>945</v>
      </c>
      <c r="D443" s="217" t="s">
        <v>198</v>
      </c>
      <c r="E443" s="218" t="s">
        <v>1576</v>
      </c>
      <c r="F443" s="219" t="s">
        <v>1577</v>
      </c>
      <c r="G443" s="220" t="s">
        <v>336</v>
      </c>
      <c r="H443" s="221">
        <v>361.86599999999999</v>
      </c>
      <c r="I443" s="222"/>
      <c r="J443" s="223">
        <f>ROUND(I443*H443,2)</f>
        <v>0</v>
      </c>
      <c r="K443" s="219" t="s">
        <v>208</v>
      </c>
      <c r="L443" s="44"/>
      <c r="M443" s="224" t="s">
        <v>19</v>
      </c>
      <c r="N443" s="225" t="s">
        <v>47</v>
      </c>
      <c r="O443" s="80"/>
      <c r="P443" s="226">
        <f>O443*H443</f>
        <v>0</v>
      </c>
      <c r="Q443" s="226">
        <v>0</v>
      </c>
      <c r="R443" s="226">
        <f>Q443*H443</f>
        <v>0</v>
      </c>
      <c r="S443" s="226">
        <v>0</v>
      </c>
      <c r="T443" s="227">
        <f>S443*H443</f>
        <v>0</v>
      </c>
      <c r="AR443" s="18" t="s">
        <v>213</v>
      </c>
      <c r="AT443" s="18" t="s">
        <v>198</v>
      </c>
      <c r="AU443" s="18" t="s">
        <v>86</v>
      </c>
      <c r="AY443" s="18" t="s">
        <v>195</v>
      </c>
      <c r="BE443" s="228">
        <f>IF(N443="základní",J443,0)</f>
        <v>0</v>
      </c>
      <c r="BF443" s="228">
        <f>IF(N443="snížená",J443,0)</f>
        <v>0</v>
      </c>
      <c r="BG443" s="228">
        <f>IF(N443="zákl. přenesená",J443,0)</f>
        <v>0</v>
      </c>
      <c r="BH443" s="228">
        <f>IF(N443="sníž. přenesená",J443,0)</f>
        <v>0</v>
      </c>
      <c r="BI443" s="228">
        <f>IF(N443="nulová",J443,0)</f>
        <v>0</v>
      </c>
      <c r="BJ443" s="18" t="s">
        <v>84</v>
      </c>
      <c r="BK443" s="228">
        <f>ROUND(I443*H443,2)</f>
        <v>0</v>
      </c>
      <c r="BL443" s="18" t="s">
        <v>213</v>
      </c>
      <c r="BM443" s="18" t="s">
        <v>1578</v>
      </c>
    </row>
    <row r="444" s="1" customFormat="1">
      <c r="B444" s="39"/>
      <c r="C444" s="40"/>
      <c r="D444" s="229" t="s">
        <v>204</v>
      </c>
      <c r="E444" s="40"/>
      <c r="F444" s="230" t="s">
        <v>1579</v>
      </c>
      <c r="G444" s="40"/>
      <c r="H444" s="40"/>
      <c r="I444" s="144"/>
      <c r="J444" s="40"/>
      <c r="K444" s="40"/>
      <c r="L444" s="44"/>
      <c r="M444" s="231"/>
      <c r="N444" s="80"/>
      <c r="O444" s="80"/>
      <c r="P444" s="80"/>
      <c r="Q444" s="80"/>
      <c r="R444" s="80"/>
      <c r="S444" s="80"/>
      <c r="T444" s="81"/>
      <c r="AT444" s="18" t="s">
        <v>204</v>
      </c>
      <c r="AU444" s="18" t="s">
        <v>86</v>
      </c>
    </row>
    <row r="445" s="11" customFormat="1" ht="25.92" customHeight="1">
      <c r="B445" s="201"/>
      <c r="C445" s="202"/>
      <c r="D445" s="203" t="s">
        <v>75</v>
      </c>
      <c r="E445" s="204" t="s">
        <v>990</v>
      </c>
      <c r="F445" s="204" t="s">
        <v>991</v>
      </c>
      <c r="G445" s="202"/>
      <c r="H445" s="202"/>
      <c r="I445" s="205"/>
      <c r="J445" s="206">
        <f>BK445</f>
        <v>0</v>
      </c>
      <c r="K445" s="202"/>
      <c r="L445" s="207"/>
      <c r="M445" s="208"/>
      <c r="N445" s="209"/>
      <c r="O445" s="209"/>
      <c r="P445" s="210">
        <f>P446</f>
        <v>0</v>
      </c>
      <c r="Q445" s="209"/>
      <c r="R445" s="210">
        <f>R446</f>
        <v>1.8076152400000001</v>
      </c>
      <c r="S445" s="209"/>
      <c r="T445" s="211">
        <f>T446</f>
        <v>0.4672</v>
      </c>
      <c r="AR445" s="212" t="s">
        <v>86</v>
      </c>
      <c r="AT445" s="213" t="s">
        <v>75</v>
      </c>
      <c r="AU445" s="213" t="s">
        <v>76</v>
      </c>
      <c r="AY445" s="212" t="s">
        <v>195</v>
      </c>
      <c r="BK445" s="214">
        <f>BK446</f>
        <v>0</v>
      </c>
    </row>
    <row r="446" s="11" customFormat="1" ht="22.8" customHeight="1">
      <c r="B446" s="201"/>
      <c r="C446" s="202"/>
      <c r="D446" s="203" t="s">
        <v>75</v>
      </c>
      <c r="E446" s="215" t="s">
        <v>1580</v>
      </c>
      <c r="F446" s="215" t="s">
        <v>1581</v>
      </c>
      <c r="G446" s="202"/>
      <c r="H446" s="202"/>
      <c r="I446" s="205"/>
      <c r="J446" s="216">
        <f>BK446</f>
        <v>0</v>
      </c>
      <c r="K446" s="202"/>
      <c r="L446" s="207"/>
      <c r="M446" s="208"/>
      <c r="N446" s="209"/>
      <c r="O446" s="209"/>
      <c r="P446" s="210">
        <f>SUM(P447:P472)</f>
        <v>0</v>
      </c>
      <c r="Q446" s="209"/>
      <c r="R446" s="210">
        <f>SUM(R447:R472)</f>
        <v>1.8076152400000001</v>
      </c>
      <c r="S446" s="209"/>
      <c r="T446" s="211">
        <f>SUM(T447:T472)</f>
        <v>0.4672</v>
      </c>
      <c r="AR446" s="212" t="s">
        <v>86</v>
      </c>
      <c r="AT446" s="213" t="s">
        <v>75</v>
      </c>
      <c r="AU446" s="213" t="s">
        <v>84</v>
      </c>
      <c r="AY446" s="212" t="s">
        <v>195</v>
      </c>
      <c r="BK446" s="214">
        <f>SUM(BK447:BK472)</f>
        <v>0</v>
      </c>
    </row>
    <row r="447" s="1" customFormat="1" ht="16.5" customHeight="1">
      <c r="B447" s="39"/>
      <c r="C447" s="217" t="s">
        <v>951</v>
      </c>
      <c r="D447" s="217" t="s">
        <v>198</v>
      </c>
      <c r="E447" s="218" t="s">
        <v>1582</v>
      </c>
      <c r="F447" s="219" t="s">
        <v>1583</v>
      </c>
      <c r="G447" s="220" t="s">
        <v>282</v>
      </c>
      <c r="H447" s="221">
        <v>101.68000000000001</v>
      </c>
      <c r="I447" s="222"/>
      <c r="J447" s="223">
        <f>ROUND(I447*H447,2)</f>
        <v>0</v>
      </c>
      <c r="K447" s="219" t="s">
        <v>208</v>
      </c>
      <c r="L447" s="44"/>
      <c r="M447" s="224" t="s">
        <v>19</v>
      </c>
      <c r="N447" s="225" t="s">
        <v>47</v>
      </c>
      <c r="O447" s="80"/>
      <c r="P447" s="226">
        <f>O447*H447</f>
        <v>0</v>
      </c>
      <c r="Q447" s="226">
        <v>3.0000000000000001E-05</v>
      </c>
      <c r="R447" s="226">
        <f>Q447*H447</f>
        <v>0.0030504000000000004</v>
      </c>
      <c r="S447" s="226">
        <v>0</v>
      </c>
      <c r="T447" s="227">
        <f>S447*H447</f>
        <v>0</v>
      </c>
      <c r="AR447" s="18" t="s">
        <v>267</v>
      </c>
      <c r="AT447" s="18" t="s">
        <v>198</v>
      </c>
      <c r="AU447" s="18" t="s">
        <v>86</v>
      </c>
      <c r="AY447" s="18" t="s">
        <v>195</v>
      </c>
      <c r="BE447" s="228">
        <f>IF(N447="základní",J447,0)</f>
        <v>0</v>
      </c>
      <c r="BF447" s="228">
        <f>IF(N447="snížená",J447,0)</f>
        <v>0</v>
      </c>
      <c r="BG447" s="228">
        <f>IF(N447="zákl. přenesená",J447,0)</f>
        <v>0</v>
      </c>
      <c r="BH447" s="228">
        <f>IF(N447="sníž. přenesená",J447,0)</f>
        <v>0</v>
      </c>
      <c r="BI447" s="228">
        <f>IF(N447="nulová",J447,0)</f>
        <v>0</v>
      </c>
      <c r="BJ447" s="18" t="s">
        <v>84</v>
      </c>
      <c r="BK447" s="228">
        <f>ROUND(I447*H447,2)</f>
        <v>0</v>
      </c>
      <c r="BL447" s="18" t="s">
        <v>267</v>
      </c>
      <c r="BM447" s="18" t="s">
        <v>1584</v>
      </c>
    </row>
    <row r="448" s="1" customFormat="1">
      <c r="B448" s="39"/>
      <c r="C448" s="40"/>
      <c r="D448" s="229" t="s">
        <v>204</v>
      </c>
      <c r="E448" s="40"/>
      <c r="F448" s="230" t="s">
        <v>1585</v>
      </c>
      <c r="G448" s="40"/>
      <c r="H448" s="40"/>
      <c r="I448" s="144"/>
      <c r="J448" s="40"/>
      <c r="K448" s="40"/>
      <c r="L448" s="44"/>
      <c r="M448" s="231"/>
      <c r="N448" s="80"/>
      <c r="O448" s="80"/>
      <c r="P448" s="80"/>
      <c r="Q448" s="80"/>
      <c r="R448" s="80"/>
      <c r="S448" s="80"/>
      <c r="T448" s="81"/>
      <c r="AT448" s="18" t="s">
        <v>204</v>
      </c>
      <c r="AU448" s="18" t="s">
        <v>86</v>
      </c>
    </row>
    <row r="449" s="12" customFormat="1">
      <c r="B449" s="235"/>
      <c r="C449" s="236"/>
      <c r="D449" s="229" t="s">
        <v>285</v>
      </c>
      <c r="E449" s="237" t="s">
        <v>19</v>
      </c>
      <c r="F449" s="238" t="s">
        <v>1586</v>
      </c>
      <c r="G449" s="236"/>
      <c r="H449" s="239">
        <v>101.68000000000001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AT449" s="245" t="s">
        <v>285</v>
      </c>
      <c r="AU449" s="245" t="s">
        <v>86</v>
      </c>
      <c r="AV449" s="12" t="s">
        <v>86</v>
      </c>
      <c r="AW449" s="12" t="s">
        <v>37</v>
      </c>
      <c r="AX449" s="12" t="s">
        <v>84</v>
      </c>
      <c r="AY449" s="245" t="s">
        <v>195</v>
      </c>
    </row>
    <row r="450" s="1" customFormat="1" ht="16.5" customHeight="1">
      <c r="B450" s="39"/>
      <c r="C450" s="270" t="s">
        <v>960</v>
      </c>
      <c r="D450" s="270" t="s">
        <v>497</v>
      </c>
      <c r="E450" s="271" t="s">
        <v>1587</v>
      </c>
      <c r="F450" s="272" t="s">
        <v>1588</v>
      </c>
      <c r="G450" s="273" t="s">
        <v>336</v>
      </c>
      <c r="H450" s="274">
        <v>0.60999999999999999</v>
      </c>
      <c r="I450" s="275"/>
      <c r="J450" s="276">
        <f>ROUND(I450*H450,2)</f>
        <v>0</v>
      </c>
      <c r="K450" s="272" t="s">
        <v>19</v>
      </c>
      <c r="L450" s="277"/>
      <c r="M450" s="278" t="s">
        <v>19</v>
      </c>
      <c r="N450" s="279" t="s">
        <v>47</v>
      </c>
      <c r="O450" s="80"/>
      <c r="P450" s="226">
        <f>O450*H450</f>
        <v>0</v>
      </c>
      <c r="Q450" s="226">
        <v>1</v>
      </c>
      <c r="R450" s="226">
        <f>Q450*H450</f>
        <v>0.60999999999999999</v>
      </c>
      <c r="S450" s="226">
        <v>0</v>
      </c>
      <c r="T450" s="227">
        <f>S450*H450</f>
        <v>0</v>
      </c>
      <c r="AR450" s="18" t="s">
        <v>593</v>
      </c>
      <c r="AT450" s="18" t="s">
        <v>497</v>
      </c>
      <c r="AU450" s="18" t="s">
        <v>86</v>
      </c>
      <c r="AY450" s="18" t="s">
        <v>195</v>
      </c>
      <c r="BE450" s="228">
        <f>IF(N450="základní",J450,0)</f>
        <v>0</v>
      </c>
      <c r="BF450" s="228">
        <f>IF(N450="snížená",J450,0)</f>
        <v>0</v>
      </c>
      <c r="BG450" s="228">
        <f>IF(N450="zákl. přenesená",J450,0)</f>
        <v>0</v>
      </c>
      <c r="BH450" s="228">
        <f>IF(N450="sníž. přenesená",J450,0)</f>
        <v>0</v>
      </c>
      <c r="BI450" s="228">
        <f>IF(N450="nulová",J450,0)</f>
        <v>0</v>
      </c>
      <c r="BJ450" s="18" t="s">
        <v>84</v>
      </c>
      <c r="BK450" s="228">
        <f>ROUND(I450*H450,2)</f>
        <v>0</v>
      </c>
      <c r="BL450" s="18" t="s">
        <v>267</v>
      </c>
      <c r="BM450" s="18" t="s">
        <v>1589</v>
      </c>
    </row>
    <row r="451" s="1" customFormat="1">
      <c r="B451" s="39"/>
      <c r="C451" s="40"/>
      <c r="D451" s="229" t="s">
        <v>204</v>
      </c>
      <c r="E451" s="40"/>
      <c r="F451" s="230" t="s">
        <v>1588</v>
      </c>
      <c r="G451" s="40"/>
      <c r="H451" s="40"/>
      <c r="I451" s="144"/>
      <c r="J451" s="40"/>
      <c r="K451" s="40"/>
      <c r="L451" s="44"/>
      <c r="M451" s="231"/>
      <c r="N451" s="80"/>
      <c r="O451" s="80"/>
      <c r="P451" s="80"/>
      <c r="Q451" s="80"/>
      <c r="R451" s="80"/>
      <c r="S451" s="80"/>
      <c r="T451" s="81"/>
      <c r="AT451" s="18" t="s">
        <v>204</v>
      </c>
      <c r="AU451" s="18" t="s">
        <v>86</v>
      </c>
    </row>
    <row r="452" s="12" customFormat="1">
      <c r="B452" s="235"/>
      <c r="C452" s="236"/>
      <c r="D452" s="229" t="s">
        <v>285</v>
      </c>
      <c r="E452" s="237" t="s">
        <v>19</v>
      </c>
      <c r="F452" s="238" t="s">
        <v>1590</v>
      </c>
      <c r="G452" s="236"/>
      <c r="H452" s="239">
        <v>0.60999999999999999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AT452" s="245" t="s">
        <v>285</v>
      </c>
      <c r="AU452" s="245" t="s">
        <v>86</v>
      </c>
      <c r="AV452" s="12" t="s">
        <v>86</v>
      </c>
      <c r="AW452" s="12" t="s">
        <v>37</v>
      </c>
      <c r="AX452" s="12" t="s">
        <v>84</v>
      </c>
      <c r="AY452" s="245" t="s">
        <v>195</v>
      </c>
    </row>
    <row r="453" s="1" customFormat="1" ht="16.5" customHeight="1">
      <c r="B453" s="39"/>
      <c r="C453" s="217" t="s">
        <v>967</v>
      </c>
      <c r="D453" s="217" t="s">
        <v>198</v>
      </c>
      <c r="E453" s="218" t="s">
        <v>1591</v>
      </c>
      <c r="F453" s="219" t="s">
        <v>1592</v>
      </c>
      <c r="G453" s="220" t="s">
        <v>282</v>
      </c>
      <c r="H453" s="221">
        <v>116.8</v>
      </c>
      <c r="I453" s="222"/>
      <c r="J453" s="223">
        <f>ROUND(I453*H453,2)</f>
        <v>0</v>
      </c>
      <c r="K453" s="219" t="s">
        <v>208</v>
      </c>
      <c r="L453" s="44"/>
      <c r="M453" s="224" t="s">
        <v>19</v>
      </c>
      <c r="N453" s="225" t="s">
        <v>47</v>
      </c>
      <c r="O453" s="80"/>
      <c r="P453" s="226">
        <f>O453*H453</f>
        <v>0</v>
      </c>
      <c r="Q453" s="226">
        <v>0</v>
      </c>
      <c r="R453" s="226">
        <f>Q453*H453</f>
        <v>0</v>
      </c>
      <c r="S453" s="226">
        <v>0.0040000000000000001</v>
      </c>
      <c r="T453" s="227">
        <f>S453*H453</f>
        <v>0.4672</v>
      </c>
      <c r="AR453" s="18" t="s">
        <v>267</v>
      </c>
      <c r="AT453" s="18" t="s">
        <v>198</v>
      </c>
      <c r="AU453" s="18" t="s">
        <v>86</v>
      </c>
      <c r="AY453" s="18" t="s">
        <v>195</v>
      </c>
      <c r="BE453" s="228">
        <f>IF(N453="základní",J453,0)</f>
        <v>0</v>
      </c>
      <c r="BF453" s="228">
        <f>IF(N453="snížená",J453,0)</f>
        <v>0</v>
      </c>
      <c r="BG453" s="228">
        <f>IF(N453="zákl. přenesená",J453,0)</f>
        <v>0</v>
      </c>
      <c r="BH453" s="228">
        <f>IF(N453="sníž. přenesená",J453,0)</f>
        <v>0</v>
      </c>
      <c r="BI453" s="228">
        <f>IF(N453="nulová",J453,0)</f>
        <v>0</v>
      </c>
      <c r="BJ453" s="18" t="s">
        <v>84</v>
      </c>
      <c r="BK453" s="228">
        <f>ROUND(I453*H453,2)</f>
        <v>0</v>
      </c>
      <c r="BL453" s="18" t="s">
        <v>267</v>
      </c>
      <c r="BM453" s="18" t="s">
        <v>1593</v>
      </c>
    </row>
    <row r="454" s="1" customFormat="1">
      <c r="B454" s="39"/>
      <c r="C454" s="40"/>
      <c r="D454" s="229" t="s">
        <v>204</v>
      </c>
      <c r="E454" s="40"/>
      <c r="F454" s="230" t="s">
        <v>1594</v>
      </c>
      <c r="G454" s="40"/>
      <c r="H454" s="40"/>
      <c r="I454" s="144"/>
      <c r="J454" s="40"/>
      <c r="K454" s="40"/>
      <c r="L454" s="44"/>
      <c r="M454" s="231"/>
      <c r="N454" s="80"/>
      <c r="O454" s="80"/>
      <c r="P454" s="80"/>
      <c r="Q454" s="80"/>
      <c r="R454" s="80"/>
      <c r="S454" s="80"/>
      <c r="T454" s="81"/>
      <c r="AT454" s="18" t="s">
        <v>204</v>
      </c>
      <c r="AU454" s="18" t="s">
        <v>86</v>
      </c>
    </row>
    <row r="455" s="12" customFormat="1">
      <c r="B455" s="235"/>
      <c r="C455" s="236"/>
      <c r="D455" s="229" t="s">
        <v>285</v>
      </c>
      <c r="E455" s="237" t="s">
        <v>19</v>
      </c>
      <c r="F455" s="238" t="s">
        <v>1595</v>
      </c>
      <c r="G455" s="236"/>
      <c r="H455" s="239">
        <v>116.8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AT455" s="245" t="s">
        <v>285</v>
      </c>
      <c r="AU455" s="245" t="s">
        <v>86</v>
      </c>
      <c r="AV455" s="12" t="s">
        <v>86</v>
      </c>
      <c r="AW455" s="12" t="s">
        <v>37</v>
      </c>
      <c r="AX455" s="12" t="s">
        <v>84</v>
      </c>
      <c r="AY455" s="245" t="s">
        <v>195</v>
      </c>
    </row>
    <row r="456" s="1" customFormat="1" ht="16.5" customHeight="1">
      <c r="B456" s="39"/>
      <c r="C456" s="217" t="s">
        <v>969</v>
      </c>
      <c r="D456" s="217" t="s">
        <v>198</v>
      </c>
      <c r="E456" s="218" t="s">
        <v>1596</v>
      </c>
      <c r="F456" s="219" t="s">
        <v>1597</v>
      </c>
      <c r="G456" s="220" t="s">
        <v>282</v>
      </c>
      <c r="H456" s="221">
        <v>175.53800000000001</v>
      </c>
      <c r="I456" s="222"/>
      <c r="J456" s="223">
        <f>ROUND(I456*H456,2)</f>
        <v>0</v>
      </c>
      <c r="K456" s="219" t="s">
        <v>208</v>
      </c>
      <c r="L456" s="44"/>
      <c r="M456" s="224" t="s">
        <v>19</v>
      </c>
      <c r="N456" s="225" t="s">
        <v>47</v>
      </c>
      <c r="O456" s="80"/>
      <c r="P456" s="226">
        <f>O456*H456</f>
        <v>0</v>
      </c>
      <c r="Q456" s="226">
        <v>0.00038000000000000002</v>
      </c>
      <c r="R456" s="226">
        <f>Q456*H456</f>
        <v>0.066704440000000004</v>
      </c>
      <c r="S456" s="226">
        <v>0</v>
      </c>
      <c r="T456" s="227">
        <f>S456*H456</f>
        <v>0</v>
      </c>
      <c r="AR456" s="18" t="s">
        <v>267</v>
      </c>
      <c r="AT456" s="18" t="s">
        <v>198</v>
      </c>
      <c r="AU456" s="18" t="s">
        <v>86</v>
      </c>
      <c r="AY456" s="18" t="s">
        <v>195</v>
      </c>
      <c r="BE456" s="228">
        <f>IF(N456="základní",J456,0)</f>
        <v>0</v>
      </c>
      <c r="BF456" s="228">
        <f>IF(N456="snížená",J456,0)</f>
        <v>0</v>
      </c>
      <c r="BG456" s="228">
        <f>IF(N456="zákl. přenesená",J456,0)</f>
        <v>0</v>
      </c>
      <c r="BH456" s="228">
        <f>IF(N456="sníž. přenesená",J456,0)</f>
        <v>0</v>
      </c>
      <c r="BI456" s="228">
        <f>IF(N456="nulová",J456,0)</f>
        <v>0</v>
      </c>
      <c r="BJ456" s="18" t="s">
        <v>84</v>
      </c>
      <c r="BK456" s="228">
        <f>ROUND(I456*H456,2)</f>
        <v>0</v>
      </c>
      <c r="BL456" s="18" t="s">
        <v>267</v>
      </c>
      <c r="BM456" s="18" t="s">
        <v>1598</v>
      </c>
    </row>
    <row r="457" s="1" customFormat="1">
      <c r="B457" s="39"/>
      <c r="C457" s="40"/>
      <c r="D457" s="229" t="s">
        <v>204</v>
      </c>
      <c r="E457" s="40"/>
      <c r="F457" s="230" t="s">
        <v>1599</v>
      </c>
      <c r="G457" s="40"/>
      <c r="H457" s="40"/>
      <c r="I457" s="144"/>
      <c r="J457" s="40"/>
      <c r="K457" s="40"/>
      <c r="L457" s="44"/>
      <c r="M457" s="231"/>
      <c r="N457" s="80"/>
      <c r="O457" s="80"/>
      <c r="P457" s="80"/>
      <c r="Q457" s="80"/>
      <c r="R457" s="80"/>
      <c r="S457" s="80"/>
      <c r="T457" s="81"/>
      <c r="AT457" s="18" t="s">
        <v>204</v>
      </c>
      <c r="AU457" s="18" t="s">
        <v>86</v>
      </c>
    </row>
    <row r="458" s="12" customFormat="1">
      <c r="B458" s="235"/>
      <c r="C458" s="236"/>
      <c r="D458" s="229" t="s">
        <v>285</v>
      </c>
      <c r="E458" s="237" t="s">
        <v>19</v>
      </c>
      <c r="F458" s="238" t="s">
        <v>1600</v>
      </c>
      <c r="G458" s="236"/>
      <c r="H458" s="239">
        <v>63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AT458" s="245" t="s">
        <v>285</v>
      </c>
      <c r="AU458" s="245" t="s">
        <v>86</v>
      </c>
      <c r="AV458" s="12" t="s">
        <v>86</v>
      </c>
      <c r="AW458" s="12" t="s">
        <v>37</v>
      </c>
      <c r="AX458" s="12" t="s">
        <v>76</v>
      </c>
      <c r="AY458" s="245" t="s">
        <v>195</v>
      </c>
    </row>
    <row r="459" s="12" customFormat="1">
      <c r="B459" s="235"/>
      <c r="C459" s="236"/>
      <c r="D459" s="229" t="s">
        <v>285</v>
      </c>
      <c r="E459" s="237" t="s">
        <v>19</v>
      </c>
      <c r="F459" s="238" t="s">
        <v>1601</v>
      </c>
      <c r="G459" s="236"/>
      <c r="H459" s="239">
        <v>112.538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AT459" s="245" t="s">
        <v>285</v>
      </c>
      <c r="AU459" s="245" t="s">
        <v>86</v>
      </c>
      <c r="AV459" s="12" t="s">
        <v>86</v>
      </c>
      <c r="AW459" s="12" t="s">
        <v>37</v>
      </c>
      <c r="AX459" s="12" t="s">
        <v>76</v>
      </c>
      <c r="AY459" s="245" t="s">
        <v>195</v>
      </c>
    </row>
    <row r="460" s="13" customFormat="1">
      <c r="B460" s="246"/>
      <c r="C460" s="247"/>
      <c r="D460" s="229" t="s">
        <v>285</v>
      </c>
      <c r="E460" s="248" t="s">
        <v>19</v>
      </c>
      <c r="F460" s="249" t="s">
        <v>294</v>
      </c>
      <c r="G460" s="247"/>
      <c r="H460" s="250">
        <v>175.53800000000001</v>
      </c>
      <c r="I460" s="251"/>
      <c r="J460" s="247"/>
      <c r="K460" s="247"/>
      <c r="L460" s="252"/>
      <c r="M460" s="253"/>
      <c r="N460" s="254"/>
      <c r="O460" s="254"/>
      <c r="P460" s="254"/>
      <c r="Q460" s="254"/>
      <c r="R460" s="254"/>
      <c r="S460" s="254"/>
      <c r="T460" s="255"/>
      <c r="AT460" s="256" t="s">
        <v>285</v>
      </c>
      <c r="AU460" s="256" t="s">
        <v>86</v>
      </c>
      <c r="AV460" s="13" t="s">
        <v>213</v>
      </c>
      <c r="AW460" s="13" t="s">
        <v>37</v>
      </c>
      <c r="AX460" s="13" t="s">
        <v>84</v>
      </c>
      <c r="AY460" s="256" t="s">
        <v>195</v>
      </c>
    </row>
    <row r="461" s="1" customFormat="1" ht="16.5" customHeight="1">
      <c r="B461" s="39"/>
      <c r="C461" s="270" t="s">
        <v>975</v>
      </c>
      <c r="D461" s="270" t="s">
        <v>497</v>
      </c>
      <c r="E461" s="271" t="s">
        <v>1602</v>
      </c>
      <c r="F461" s="272" t="s">
        <v>1603</v>
      </c>
      <c r="G461" s="273" t="s">
        <v>282</v>
      </c>
      <c r="H461" s="274">
        <v>137.15899999999999</v>
      </c>
      <c r="I461" s="275"/>
      <c r="J461" s="276">
        <f>ROUND(I461*H461,2)</f>
        <v>0</v>
      </c>
      <c r="K461" s="272" t="s">
        <v>208</v>
      </c>
      <c r="L461" s="277"/>
      <c r="M461" s="278" t="s">
        <v>19</v>
      </c>
      <c r="N461" s="279" t="s">
        <v>47</v>
      </c>
      <c r="O461" s="80"/>
      <c r="P461" s="226">
        <f>O461*H461</f>
        <v>0</v>
      </c>
      <c r="Q461" s="226">
        <v>0.0061000000000000004</v>
      </c>
      <c r="R461" s="226">
        <f>Q461*H461</f>
        <v>0.83666989999999997</v>
      </c>
      <c r="S461" s="226">
        <v>0</v>
      </c>
      <c r="T461" s="227">
        <f>S461*H461</f>
        <v>0</v>
      </c>
      <c r="AR461" s="18" t="s">
        <v>593</v>
      </c>
      <c r="AT461" s="18" t="s">
        <v>497</v>
      </c>
      <c r="AU461" s="18" t="s">
        <v>86</v>
      </c>
      <c r="AY461" s="18" t="s">
        <v>195</v>
      </c>
      <c r="BE461" s="228">
        <f>IF(N461="základní",J461,0)</f>
        <v>0</v>
      </c>
      <c r="BF461" s="228">
        <f>IF(N461="snížená",J461,0)</f>
        <v>0</v>
      </c>
      <c r="BG461" s="228">
        <f>IF(N461="zákl. přenesená",J461,0)</f>
        <v>0</v>
      </c>
      <c r="BH461" s="228">
        <f>IF(N461="sníž. přenesená",J461,0)</f>
        <v>0</v>
      </c>
      <c r="BI461" s="228">
        <f>IF(N461="nulová",J461,0)</f>
        <v>0</v>
      </c>
      <c r="BJ461" s="18" t="s">
        <v>84</v>
      </c>
      <c r="BK461" s="228">
        <f>ROUND(I461*H461,2)</f>
        <v>0</v>
      </c>
      <c r="BL461" s="18" t="s">
        <v>267</v>
      </c>
      <c r="BM461" s="18" t="s">
        <v>1604</v>
      </c>
    </row>
    <row r="462" s="1" customFormat="1">
      <c r="B462" s="39"/>
      <c r="C462" s="40"/>
      <c r="D462" s="229" t="s">
        <v>204</v>
      </c>
      <c r="E462" s="40"/>
      <c r="F462" s="230" t="s">
        <v>1603</v>
      </c>
      <c r="G462" s="40"/>
      <c r="H462" s="40"/>
      <c r="I462" s="144"/>
      <c r="J462" s="40"/>
      <c r="K462" s="40"/>
      <c r="L462" s="44"/>
      <c r="M462" s="231"/>
      <c r="N462" s="80"/>
      <c r="O462" s="80"/>
      <c r="P462" s="80"/>
      <c r="Q462" s="80"/>
      <c r="R462" s="80"/>
      <c r="S462" s="80"/>
      <c r="T462" s="81"/>
      <c r="AT462" s="18" t="s">
        <v>204</v>
      </c>
      <c r="AU462" s="18" t="s">
        <v>86</v>
      </c>
    </row>
    <row r="463" s="12" customFormat="1">
      <c r="B463" s="235"/>
      <c r="C463" s="236"/>
      <c r="D463" s="229" t="s">
        <v>285</v>
      </c>
      <c r="E463" s="237" t="s">
        <v>19</v>
      </c>
      <c r="F463" s="238" t="s">
        <v>1600</v>
      </c>
      <c r="G463" s="236"/>
      <c r="H463" s="239">
        <v>63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AT463" s="245" t="s">
        <v>285</v>
      </c>
      <c r="AU463" s="245" t="s">
        <v>86</v>
      </c>
      <c r="AV463" s="12" t="s">
        <v>86</v>
      </c>
      <c r="AW463" s="12" t="s">
        <v>37</v>
      </c>
      <c r="AX463" s="12" t="s">
        <v>76</v>
      </c>
      <c r="AY463" s="245" t="s">
        <v>195</v>
      </c>
    </row>
    <row r="464" s="12" customFormat="1">
      <c r="B464" s="235"/>
      <c r="C464" s="236"/>
      <c r="D464" s="229" t="s">
        <v>285</v>
      </c>
      <c r="E464" s="237" t="s">
        <v>19</v>
      </c>
      <c r="F464" s="238" t="s">
        <v>1605</v>
      </c>
      <c r="G464" s="236"/>
      <c r="H464" s="239">
        <v>56.268999999999998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AT464" s="245" t="s">
        <v>285</v>
      </c>
      <c r="AU464" s="245" t="s">
        <v>86</v>
      </c>
      <c r="AV464" s="12" t="s">
        <v>86</v>
      </c>
      <c r="AW464" s="12" t="s">
        <v>37</v>
      </c>
      <c r="AX464" s="12" t="s">
        <v>76</v>
      </c>
      <c r="AY464" s="245" t="s">
        <v>195</v>
      </c>
    </row>
    <row r="465" s="13" customFormat="1">
      <c r="B465" s="246"/>
      <c r="C465" s="247"/>
      <c r="D465" s="229" t="s">
        <v>285</v>
      </c>
      <c r="E465" s="248" t="s">
        <v>19</v>
      </c>
      <c r="F465" s="249" t="s">
        <v>294</v>
      </c>
      <c r="G465" s="247"/>
      <c r="H465" s="250">
        <v>119.26900000000001</v>
      </c>
      <c r="I465" s="251"/>
      <c r="J465" s="247"/>
      <c r="K465" s="247"/>
      <c r="L465" s="252"/>
      <c r="M465" s="253"/>
      <c r="N465" s="254"/>
      <c r="O465" s="254"/>
      <c r="P465" s="254"/>
      <c r="Q465" s="254"/>
      <c r="R465" s="254"/>
      <c r="S465" s="254"/>
      <c r="T465" s="255"/>
      <c r="AT465" s="256" t="s">
        <v>285</v>
      </c>
      <c r="AU465" s="256" t="s">
        <v>86</v>
      </c>
      <c r="AV465" s="13" t="s">
        <v>213</v>
      </c>
      <c r="AW465" s="13" t="s">
        <v>37</v>
      </c>
      <c r="AX465" s="13" t="s">
        <v>84</v>
      </c>
      <c r="AY465" s="256" t="s">
        <v>195</v>
      </c>
    </row>
    <row r="466" s="12" customFormat="1">
      <c r="B466" s="235"/>
      <c r="C466" s="236"/>
      <c r="D466" s="229" t="s">
        <v>285</v>
      </c>
      <c r="E466" s="236"/>
      <c r="F466" s="238" t="s">
        <v>1606</v>
      </c>
      <c r="G466" s="236"/>
      <c r="H466" s="239">
        <v>137.15899999999999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AT466" s="245" t="s">
        <v>285</v>
      </c>
      <c r="AU466" s="245" t="s">
        <v>86</v>
      </c>
      <c r="AV466" s="12" t="s">
        <v>86</v>
      </c>
      <c r="AW466" s="12" t="s">
        <v>4</v>
      </c>
      <c r="AX466" s="12" t="s">
        <v>84</v>
      </c>
      <c r="AY466" s="245" t="s">
        <v>195</v>
      </c>
    </row>
    <row r="467" s="1" customFormat="1" ht="16.5" customHeight="1">
      <c r="B467" s="39"/>
      <c r="C467" s="270" t="s">
        <v>979</v>
      </c>
      <c r="D467" s="270" t="s">
        <v>497</v>
      </c>
      <c r="E467" s="271" t="s">
        <v>1607</v>
      </c>
      <c r="F467" s="272" t="s">
        <v>1608</v>
      </c>
      <c r="G467" s="273" t="s">
        <v>282</v>
      </c>
      <c r="H467" s="274">
        <v>64.709000000000003</v>
      </c>
      <c r="I467" s="275"/>
      <c r="J467" s="276">
        <f>ROUND(I467*H467,2)</f>
        <v>0</v>
      </c>
      <c r="K467" s="272" t="s">
        <v>19</v>
      </c>
      <c r="L467" s="277"/>
      <c r="M467" s="278" t="s">
        <v>19</v>
      </c>
      <c r="N467" s="279" t="s">
        <v>47</v>
      </c>
      <c r="O467" s="80"/>
      <c r="P467" s="226">
        <f>O467*H467</f>
        <v>0</v>
      </c>
      <c r="Q467" s="226">
        <v>0.0044999999999999997</v>
      </c>
      <c r="R467" s="226">
        <f>Q467*H467</f>
        <v>0.29119050000000002</v>
      </c>
      <c r="S467" s="226">
        <v>0</v>
      </c>
      <c r="T467" s="227">
        <f>S467*H467</f>
        <v>0</v>
      </c>
      <c r="AR467" s="18" t="s">
        <v>593</v>
      </c>
      <c r="AT467" s="18" t="s">
        <v>497</v>
      </c>
      <c r="AU467" s="18" t="s">
        <v>86</v>
      </c>
      <c r="AY467" s="18" t="s">
        <v>195</v>
      </c>
      <c r="BE467" s="228">
        <f>IF(N467="základní",J467,0)</f>
        <v>0</v>
      </c>
      <c r="BF467" s="228">
        <f>IF(N467="snížená",J467,0)</f>
        <v>0</v>
      </c>
      <c r="BG467" s="228">
        <f>IF(N467="zákl. přenesená",J467,0)</f>
        <v>0</v>
      </c>
      <c r="BH467" s="228">
        <f>IF(N467="sníž. přenesená",J467,0)</f>
        <v>0</v>
      </c>
      <c r="BI467" s="228">
        <f>IF(N467="nulová",J467,0)</f>
        <v>0</v>
      </c>
      <c r="BJ467" s="18" t="s">
        <v>84</v>
      </c>
      <c r="BK467" s="228">
        <f>ROUND(I467*H467,2)</f>
        <v>0</v>
      </c>
      <c r="BL467" s="18" t="s">
        <v>267</v>
      </c>
      <c r="BM467" s="18" t="s">
        <v>1609</v>
      </c>
    </row>
    <row r="468" s="1" customFormat="1">
      <c r="B468" s="39"/>
      <c r="C468" s="40"/>
      <c r="D468" s="229" t="s">
        <v>204</v>
      </c>
      <c r="E468" s="40"/>
      <c r="F468" s="230" t="s">
        <v>1608</v>
      </c>
      <c r="G468" s="40"/>
      <c r="H468" s="40"/>
      <c r="I468" s="144"/>
      <c r="J468" s="40"/>
      <c r="K468" s="40"/>
      <c r="L468" s="44"/>
      <c r="M468" s="231"/>
      <c r="N468" s="80"/>
      <c r="O468" s="80"/>
      <c r="P468" s="80"/>
      <c r="Q468" s="80"/>
      <c r="R468" s="80"/>
      <c r="S468" s="80"/>
      <c r="T468" s="81"/>
      <c r="AT468" s="18" t="s">
        <v>204</v>
      </c>
      <c r="AU468" s="18" t="s">
        <v>86</v>
      </c>
    </row>
    <row r="469" s="12" customFormat="1">
      <c r="B469" s="235"/>
      <c r="C469" s="236"/>
      <c r="D469" s="229" t="s">
        <v>285</v>
      </c>
      <c r="E469" s="237" t="s">
        <v>19</v>
      </c>
      <c r="F469" s="238" t="s">
        <v>1605</v>
      </c>
      <c r="G469" s="236"/>
      <c r="H469" s="239">
        <v>56.268999999999998</v>
      </c>
      <c r="I469" s="240"/>
      <c r="J469" s="236"/>
      <c r="K469" s="236"/>
      <c r="L469" s="241"/>
      <c r="M469" s="242"/>
      <c r="N469" s="243"/>
      <c r="O469" s="243"/>
      <c r="P469" s="243"/>
      <c r="Q469" s="243"/>
      <c r="R469" s="243"/>
      <c r="S469" s="243"/>
      <c r="T469" s="244"/>
      <c r="AT469" s="245" t="s">
        <v>285</v>
      </c>
      <c r="AU469" s="245" t="s">
        <v>86</v>
      </c>
      <c r="AV469" s="12" t="s">
        <v>86</v>
      </c>
      <c r="AW469" s="12" t="s">
        <v>37</v>
      </c>
      <c r="AX469" s="12" t="s">
        <v>84</v>
      </c>
      <c r="AY469" s="245" t="s">
        <v>195</v>
      </c>
    </row>
    <row r="470" s="12" customFormat="1">
      <c r="B470" s="235"/>
      <c r="C470" s="236"/>
      <c r="D470" s="229" t="s">
        <v>285</v>
      </c>
      <c r="E470" s="236"/>
      <c r="F470" s="238" t="s">
        <v>1610</v>
      </c>
      <c r="G470" s="236"/>
      <c r="H470" s="239">
        <v>64.709000000000003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AT470" s="245" t="s">
        <v>285</v>
      </c>
      <c r="AU470" s="245" t="s">
        <v>86</v>
      </c>
      <c r="AV470" s="12" t="s">
        <v>86</v>
      </c>
      <c r="AW470" s="12" t="s">
        <v>4</v>
      </c>
      <c r="AX470" s="12" t="s">
        <v>84</v>
      </c>
      <c r="AY470" s="245" t="s">
        <v>195</v>
      </c>
    </row>
    <row r="471" s="1" customFormat="1" ht="16.5" customHeight="1">
      <c r="B471" s="39"/>
      <c r="C471" s="217" t="s">
        <v>984</v>
      </c>
      <c r="D471" s="217" t="s">
        <v>198</v>
      </c>
      <c r="E471" s="218" t="s">
        <v>1611</v>
      </c>
      <c r="F471" s="219" t="s">
        <v>1612</v>
      </c>
      <c r="G471" s="220" t="s">
        <v>336</v>
      </c>
      <c r="H471" s="221">
        <v>0.85299999999999998</v>
      </c>
      <c r="I471" s="222"/>
      <c r="J471" s="223">
        <f>ROUND(I471*H471,2)</f>
        <v>0</v>
      </c>
      <c r="K471" s="219" t="s">
        <v>208</v>
      </c>
      <c r="L471" s="44"/>
      <c r="M471" s="224" t="s">
        <v>19</v>
      </c>
      <c r="N471" s="225" t="s">
        <v>47</v>
      </c>
      <c r="O471" s="80"/>
      <c r="P471" s="226">
        <f>O471*H471</f>
        <v>0</v>
      </c>
      <c r="Q471" s="226">
        <v>0</v>
      </c>
      <c r="R471" s="226">
        <f>Q471*H471</f>
        <v>0</v>
      </c>
      <c r="S471" s="226">
        <v>0</v>
      </c>
      <c r="T471" s="227">
        <f>S471*H471</f>
        <v>0</v>
      </c>
      <c r="AR471" s="18" t="s">
        <v>267</v>
      </c>
      <c r="AT471" s="18" t="s">
        <v>198</v>
      </c>
      <c r="AU471" s="18" t="s">
        <v>86</v>
      </c>
      <c r="AY471" s="18" t="s">
        <v>195</v>
      </c>
      <c r="BE471" s="228">
        <f>IF(N471="základní",J471,0)</f>
        <v>0</v>
      </c>
      <c r="BF471" s="228">
        <f>IF(N471="snížená",J471,0)</f>
        <v>0</v>
      </c>
      <c r="BG471" s="228">
        <f>IF(N471="zákl. přenesená",J471,0)</f>
        <v>0</v>
      </c>
      <c r="BH471" s="228">
        <f>IF(N471="sníž. přenesená",J471,0)</f>
        <v>0</v>
      </c>
      <c r="BI471" s="228">
        <f>IF(N471="nulová",J471,0)</f>
        <v>0</v>
      </c>
      <c r="BJ471" s="18" t="s">
        <v>84</v>
      </c>
      <c r="BK471" s="228">
        <f>ROUND(I471*H471,2)</f>
        <v>0</v>
      </c>
      <c r="BL471" s="18" t="s">
        <v>267</v>
      </c>
      <c r="BM471" s="18" t="s">
        <v>1613</v>
      </c>
    </row>
    <row r="472" s="1" customFormat="1">
      <c r="B472" s="39"/>
      <c r="C472" s="40"/>
      <c r="D472" s="229" t="s">
        <v>204</v>
      </c>
      <c r="E472" s="40"/>
      <c r="F472" s="230" t="s">
        <v>1614</v>
      </c>
      <c r="G472" s="40"/>
      <c r="H472" s="40"/>
      <c r="I472" s="144"/>
      <c r="J472" s="40"/>
      <c r="K472" s="40"/>
      <c r="L472" s="44"/>
      <c r="M472" s="231"/>
      <c r="N472" s="80"/>
      <c r="O472" s="80"/>
      <c r="P472" s="80"/>
      <c r="Q472" s="80"/>
      <c r="R472" s="80"/>
      <c r="S472" s="80"/>
      <c r="T472" s="81"/>
      <c r="AT472" s="18" t="s">
        <v>204</v>
      </c>
      <c r="AU472" s="18" t="s">
        <v>86</v>
      </c>
    </row>
    <row r="473" s="11" customFormat="1" ht="25.92" customHeight="1">
      <c r="B473" s="201"/>
      <c r="C473" s="202"/>
      <c r="D473" s="203" t="s">
        <v>75</v>
      </c>
      <c r="E473" s="204" t="s">
        <v>192</v>
      </c>
      <c r="F473" s="204" t="s">
        <v>193</v>
      </c>
      <c r="G473" s="202"/>
      <c r="H473" s="202"/>
      <c r="I473" s="205"/>
      <c r="J473" s="206">
        <f>BK473</f>
        <v>0</v>
      </c>
      <c r="K473" s="202"/>
      <c r="L473" s="207"/>
      <c r="M473" s="208"/>
      <c r="N473" s="209"/>
      <c r="O473" s="209"/>
      <c r="P473" s="210">
        <f>SUM(P474:P481)</f>
        <v>0</v>
      </c>
      <c r="Q473" s="209"/>
      <c r="R473" s="210">
        <f>SUM(R474:R481)</f>
        <v>0</v>
      </c>
      <c r="S473" s="209"/>
      <c r="T473" s="211">
        <f>SUM(T474:T481)</f>
        <v>0</v>
      </c>
      <c r="AR473" s="212" t="s">
        <v>194</v>
      </c>
      <c r="AT473" s="213" t="s">
        <v>75</v>
      </c>
      <c r="AU473" s="213" t="s">
        <v>76</v>
      </c>
      <c r="AY473" s="212" t="s">
        <v>195</v>
      </c>
      <c r="BK473" s="214">
        <f>SUM(BK474:BK481)</f>
        <v>0</v>
      </c>
    </row>
    <row r="474" s="1" customFormat="1" ht="16.5" customHeight="1">
      <c r="B474" s="39"/>
      <c r="C474" s="217" t="s">
        <v>994</v>
      </c>
      <c r="D474" s="217" t="s">
        <v>198</v>
      </c>
      <c r="E474" s="218" t="s">
        <v>1615</v>
      </c>
      <c r="F474" s="219" t="s">
        <v>1616</v>
      </c>
      <c r="G474" s="220" t="s">
        <v>201</v>
      </c>
      <c r="H474" s="221">
        <v>1</v>
      </c>
      <c r="I474" s="222"/>
      <c r="J474" s="223">
        <f>ROUND(I474*H474,2)</f>
        <v>0</v>
      </c>
      <c r="K474" s="219" t="s">
        <v>19</v>
      </c>
      <c r="L474" s="44"/>
      <c r="M474" s="224" t="s">
        <v>19</v>
      </c>
      <c r="N474" s="225" t="s">
        <v>47</v>
      </c>
      <c r="O474" s="80"/>
      <c r="P474" s="226">
        <f>O474*H474</f>
        <v>0</v>
      </c>
      <c r="Q474" s="226">
        <v>0</v>
      </c>
      <c r="R474" s="226">
        <f>Q474*H474</f>
        <v>0</v>
      </c>
      <c r="S474" s="226">
        <v>0</v>
      </c>
      <c r="T474" s="227">
        <f>S474*H474</f>
        <v>0</v>
      </c>
      <c r="AR474" s="18" t="s">
        <v>213</v>
      </c>
      <c r="AT474" s="18" t="s">
        <v>198</v>
      </c>
      <c r="AU474" s="18" t="s">
        <v>84</v>
      </c>
      <c r="AY474" s="18" t="s">
        <v>195</v>
      </c>
      <c r="BE474" s="228">
        <f>IF(N474="základní",J474,0)</f>
        <v>0</v>
      </c>
      <c r="BF474" s="228">
        <f>IF(N474="snížená",J474,0)</f>
        <v>0</v>
      </c>
      <c r="BG474" s="228">
        <f>IF(N474="zákl. přenesená",J474,0)</f>
        <v>0</v>
      </c>
      <c r="BH474" s="228">
        <f>IF(N474="sníž. přenesená",J474,0)</f>
        <v>0</v>
      </c>
      <c r="BI474" s="228">
        <f>IF(N474="nulová",J474,0)</f>
        <v>0</v>
      </c>
      <c r="BJ474" s="18" t="s">
        <v>84</v>
      </c>
      <c r="BK474" s="228">
        <f>ROUND(I474*H474,2)</f>
        <v>0</v>
      </c>
      <c r="BL474" s="18" t="s">
        <v>213</v>
      </c>
      <c r="BM474" s="18" t="s">
        <v>1617</v>
      </c>
    </row>
    <row r="475" s="1" customFormat="1">
      <c r="B475" s="39"/>
      <c r="C475" s="40"/>
      <c r="D475" s="229" t="s">
        <v>204</v>
      </c>
      <c r="E475" s="40"/>
      <c r="F475" s="230" t="s">
        <v>1616</v>
      </c>
      <c r="G475" s="40"/>
      <c r="H475" s="40"/>
      <c r="I475" s="144"/>
      <c r="J475" s="40"/>
      <c r="K475" s="40"/>
      <c r="L475" s="44"/>
      <c r="M475" s="231"/>
      <c r="N475" s="80"/>
      <c r="O475" s="80"/>
      <c r="P475" s="80"/>
      <c r="Q475" s="80"/>
      <c r="R475" s="80"/>
      <c r="S475" s="80"/>
      <c r="T475" s="81"/>
      <c r="AT475" s="18" t="s">
        <v>204</v>
      </c>
      <c r="AU475" s="18" t="s">
        <v>84</v>
      </c>
    </row>
    <row r="476" s="1" customFormat="1" ht="16.5" customHeight="1">
      <c r="B476" s="39"/>
      <c r="C476" s="217" t="s">
        <v>1000</v>
      </c>
      <c r="D476" s="217" t="s">
        <v>198</v>
      </c>
      <c r="E476" s="218" t="s">
        <v>1618</v>
      </c>
      <c r="F476" s="219" t="s">
        <v>1619</v>
      </c>
      <c r="G476" s="220" t="s">
        <v>201</v>
      </c>
      <c r="H476" s="221">
        <v>1</v>
      </c>
      <c r="I476" s="222"/>
      <c r="J476" s="223">
        <f>ROUND(I476*H476,2)</f>
        <v>0</v>
      </c>
      <c r="K476" s="219" t="s">
        <v>19</v>
      </c>
      <c r="L476" s="44"/>
      <c r="M476" s="224" t="s">
        <v>19</v>
      </c>
      <c r="N476" s="225" t="s">
        <v>47</v>
      </c>
      <c r="O476" s="80"/>
      <c r="P476" s="226">
        <f>O476*H476</f>
        <v>0</v>
      </c>
      <c r="Q476" s="226">
        <v>0</v>
      </c>
      <c r="R476" s="226">
        <f>Q476*H476</f>
        <v>0</v>
      </c>
      <c r="S476" s="226">
        <v>0</v>
      </c>
      <c r="T476" s="227">
        <f>S476*H476</f>
        <v>0</v>
      </c>
      <c r="AR476" s="18" t="s">
        <v>213</v>
      </c>
      <c r="AT476" s="18" t="s">
        <v>198</v>
      </c>
      <c r="AU476" s="18" t="s">
        <v>84</v>
      </c>
      <c r="AY476" s="18" t="s">
        <v>195</v>
      </c>
      <c r="BE476" s="228">
        <f>IF(N476="základní",J476,0)</f>
        <v>0</v>
      </c>
      <c r="BF476" s="228">
        <f>IF(N476="snížená",J476,0)</f>
        <v>0</v>
      </c>
      <c r="BG476" s="228">
        <f>IF(N476="zákl. přenesená",J476,0)</f>
        <v>0</v>
      </c>
      <c r="BH476" s="228">
        <f>IF(N476="sníž. přenesená",J476,0)</f>
        <v>0</v>
      </c>
      <c r="BI476" s="228">
        <f>IF(N476="nulová",J476,0)</f>
        <v>0</v>
      </c>
      <c r="BJ476" s="18" t="s">
        <v>84</v>
      </c>
      <c r="BK476" s="228">
        <f>ROUND(I476*H476,2)</f>
        <v>0</v>
      </c>
      <c r="BL476" s="18" t="s">
        <v>213</v>
      </c>
      <c r="BM476" s="18" t="s">
        <v>1620</v>
      </c>
    </row>
    <row r="477" s="1" customFormat="1">
      <c r="B477" s="39"/>
      <c r="C477" s="40"/>
      <c r="D477" s="229" t="s">
        <v>204</v>
      </c>
      <c r="E477" s="40"/>
      <c r="F477" s="230" t="s">
        <v>1619</v>
      </c>
      <c r="G477" s="40"/>
      <c r="H477" s="40"/>
      <c r="I477" s="144"/>
      <c r="J477" s="40"/>
      <c r="K477" s="40"/>
      <c r="L477" s="44"/>
      <c r="M477" s="231"/>
      <c r="N477" s="80"/>
      <c r="O477" s="80"/>
      <c r="P477" s="80"/>
      <c r="Q477" s="80"/>
      <c r="R477" s="80"/>
      <c r="S477" s="80"/>
      <c r="T477" s="81"/>
      <c r="AT477" s="18" t="s">
        <v>204</v>
      </c>
      <c r="AU477" s="18" t="s">
        <v>84</v>
      </c>
    </row>
    <row r="478" s="1" customFormat="1" ht="16.5" customHeight="1">
      <c r="B478" s="39"/>
      <c r="C478" s="217" t="s">
        <v>1005</v>
      </c>
      <c r="D478" s="217" t="s">
        <v>198</v>
      </c>
      <c r="E478" s="218" t="s">
        <v>1621</v>
      </c>
      <c r="F478" s="219" t="s">
        <v>1622</v>
      </c>
      <c r="G478" s="220" t="s">
        <v>201</v>
      </c>
      <c r="H478" s="221">
        <v>1</v>
      </c>
      <c r="I478" s="222"/>
      <c r="J478" s="223">
        <f>ROUND(I478*H478,2)</f>
        <v>0</v>
      </c>
      <c r="K478" s="219" t="s">
        <v>19</v>
      </c>
      <c r="L478" s="44"/>
      <c r="M478" s="224" t="s">
        <v>19</v>
      </c>
      <c r="N478" s="225" t="s">
        <v>47</v>
      </c>
      <c r="O478" s="80"/>
      <c r="P478" s="226">
        <f>O478*H478</f>
        <v>0</v>
      </c>
      <c r="Q478" s="226">
        <v>0</v>
      </c>
      <c r="R478" s="226">
        <f>Q478*H478</f>
        <v>0</v>
      </c>
      <c r="S478" s="226">
        <v>0</v>
      </c>
      <c r="T478" s="227">
        <f>S478*H478</f>
        <v>0</v>
      </c>
      <c r="AR478" s="18" t="s">
        <v>202</v>
      </c>
      <c r="AT478" s="18" t="s">
        <v>198</v>
      </c>
      <c r="AU478" s="18" t="s">
        <v>84</v>
      </c>
      <c r="AY478" s="18" t="s">
        <v>195</v>
      </c>
      <c r="BE478" s="228">
        <f>IF(N478="základní",J478,0)</f>
        <v>0</v>
      </c>
      <c r="BF478" s="228">
        <f>IF(N478="snížená",J478,0)</f>
        <v>0</v>
      </c>
      <c r="BG478" s="228">
        <f>IF(N478="zákl. přenesená",J478,0)</f>
        <v>0</v>
      </c>
      <c r="BH478" s="228">
        <f>IF(N478="sníž. přenesená",J478,0)</f>
        <v>0</v>
      </c>
      <c r="BI478" s="228">
        <f>IF(N478="nulová",J478,0)</f>
        <v>0</v>
      </c>
      <c r="BJ478" s="18" t="s">
        <v>84</v>
      </c>
      <c r="BK478" s="228">
        <f>ROUND(I478*H478,2)</f>
        <v>0</v>
      </c>
      <c r="BL478" s="18" t="s">
        <v>202</v>
      </c>
      <c r="BM478" s="18" t="s">
        <v>1623</v>
      </c>
    </row>
    <row r="479" s="1" customFormat="1">
      <c r="B479" s="39"/>
      <c r="C479" s="40"/>
      <c r="D479" s="229" t="s">
        <v>204</v>
      </c>
      <c r="E479" s="40"/>
      <c r="F479" s="230" t="s">
        <v>1624</v>
      </c>
      <c r="G479" s="40"/>
      <c r="H479" s="40"/>
      <c r="I479" s="144"/>
      <c r="J479" s="40"/>
      <c r="K479" s="40"/>
      <c r="L479" s="44"/>
      <c r="M479" s="231"/>
      <c r="N479" s="80"/>
      <c r="O479" s="80"/>
      <c r="P479" s="80"/>
      <c r="Q479" s="80"/>
      <c r="R479" s="80"/>
      <c r="S479" s="80"/>
      <c r="T479" s="81"/>
      <c r="AT479" s="18" t="s">
        <v>204</v>
      </c>
      <c r="AU479" s="18" t="s">
        <v>84</v>
      </c>
    </row>
    <row r="480" s="1" customFormat="1" ht="16.5" customHeight="1">
      <c r="B480" s="39"/>
      <c r="C480" s="217" t="s">
        <v>1010</v>
      </c>
      <c r="D480" s="217" t="s">
        <v>198</v>
      </c>
      <c r="E480" s="218" t="s">
        <v>1625</v>
      </c>
      <c r="F480" s="219" t="s">
        <v>1626</v>
      </c>
      <c r="G480" s="220" t="s">
        <v>201</v>
      </c>
      <c r="H480" s="221">
        <v>1</v>
      </c>
      <c r="I480" s="222"/>
      <c r="J480" s="223">
        <f>ROUND(I480*H480,2)</f>
        <v>0</v>
      </c>
      <c r="K480" s="219" t="s">
        <v>19</v>
      </c>
      <c r="L480" s="44"/>
      <c r="M480" s="224" t="s">
        <v>19</v>
      </c>
      <c r="N480" s="225" t="s">
        <v>47</v>
      </c>
      <c r="O480" s="80"/>
      <c r="P480" s="226">
        <f>O480*H480</f>
        <v>0</v>
      </c>
      <c r="Q480" s="226">
        <v>0</v>
      </c>
      <c r="R480" s="226">
        <f>Q480*H480</f>
        <v>0</v>
      </c>
      <c r="S480" s="226">
        <v>0</v>
      </c>
      <c r="T480" s="227">
        <f>S480*H480</f>
        <v>0</v>
      </c>
      <c r="AR480" s="18" t="s">
        <v>202</v>
      </c>
      <c r="AT480" s="18" t="s">
        <v>198</v>
      </c>
      <c r="AU480" s="18" t="s">
        <v>84</v>
      </c>
      <c r="AY480" s="18" t="s">
        <v>195</v>
      </c>
      <c r="BE480" s="228">
        <f>IF(N480="základní",J480,0)</f>
        <v>0</v>
      </c>
      <c r="BF480" s="228">
        <f>IF(N480="snížená",J480,0)</f>
        <v>0</v>
      </c>
      <c r="BG480" s="228">
        <f>IF(N480="zákl. přenesená",J480,0)</f>
        <v>0</v>
      </c>
      <c r="BH480" s="228">
        <f>IF(N480="sníž. přenesená",J480,0)</f>
        <v>0</v>
      </c>
      <c r="BI480" s="228">
        <f>IF(N480="nulová",J480,0)</f>
        <v>0</v>
      </c>
      <c r="BJ480" s="18" t="s">
        <v>84</v>
      </c>
      <c r="BK480" s="228">
        <f>ROUND(I480*H480,2)</f>
        <v>0</v>
      </c>
      <c r="BL480" s="18" t="s">
        <v>202</v>
      </c>
      <c r="BM480" s="18" t="s">
        <v>1627</v>
      </c>
    </row>
    <row r="481" s="1" customFormat="1">
      <c r="B481" s="39"/>
      <c r="C481" s="40"/>
      <c r="D481" s="229" t="s">
        <v>204</v>
      </c>
      <c r="E481" s="40"/>
      <c r="F481" s="230" t="s">
        <v>1626</v>
      </c>
      <c r="G481" s="40"/>
      <c r="H481" s="40"/>
      <c r="I481" s="144"/>
      <c r="J481" s="40"/>
      <c r="K481" s="40"/>
      <c r="L481" s="44"/>
      <c r="M481" s="232"/>
      <c r="N481" s="233"/>
      <c r="O481" s="233"/>
      <c r="P481" s="233"/>
      <c r="Q481" s="233"/>
      <c r="R481" s="233"/>
      <c r="S481" s="233"/>
      <c r="T481" s="234"/>
      <c r="AT481" s="18" t="s">
        <v>204</v>
      </c>
      <c r="AU481" s="18" t="s">
        <v>84</v>
      </c>
    </row>
    <row r="482" s="1" customFormat="1" ht="6.96" customHeight="1">
      <c r="B482" s="58"/>
      <c r="C482" s="59"/>
      <c r="D482" s="59"/>
      <c r="E482" s="59"/>
      <c r="F482" s="59"/>
      <c r="G482" s="59"/>
      <c r="H482" s="59"/>
      <c r="I482" s="168"/>
      <c r="J482" s="59"/>
      <c r="K482" s="59"/>
      <c r="L482" s="44"/>
    </row>
  </sheetData>
  <sheetProtection sheet="1" autoFilter="0" formatColumns="0" formatRows="0" objects="1" scenarios="1" spinCount="100000" saltValue="alj+OA2ragwIqKTVu11v979txLND7oYM3WVQhjA2H2LgC8reBY0oRqJIZD1DO+oXJDZqOiYS8fR6Vzveuwzj9g==" hashValue="uf8eAfw9NfAvtTDuuV+bltfWcKOAPrqPx+A23rWde65PubgKwYmgrUBhWg5Sbc3XOG6GOEiVYWLfhsylsiWw2A==" algorithmName="SHA-512" password="CC35"/>
  <autoFilter ref="C91:K481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105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1628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ROUND(J89,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ROUND((SUM(BE89:BE268)),  2)</f>
        <v>0</v>
      </c>
      <c r="I33" s="157">
        <v>0.20999999999999999</v>
      </c>
      <c r="J33" s="156">
        <f>ROUND(((SUM(BE89:BE268))*I33),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ROUND((SUM(BF89:BF268)),  2)</f>
        <v>0</v>
      </c>
      <c r="I34" s="157">
        <v>0.14999999999999999</v>
      </c>
      <c r="J34" s="156">
        <f>ROUND(((SUM(BF89:BF268))*I34),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ROUND((SUM(BG89:BG268)),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ROUND((SUM(BH89:BH268)),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ROUND((SUM(BI89:BI268)),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202 - Provizorní lávka pro kabely přes trať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J89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J90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J91</f>
        <v>0</v>
      </c>
      <c r="K61" s="122"/>
      <c r="L61" s="190"/>
    </row>
    <row r="62" s="9" customFormat="1" ht="19.92" customHeight="1">
      <c r="B62" s="185"/>
      <c r="C62" s="122"/>
      <c r="D62" s="186" t="s">
        <v>418</v>
      </c>
      <c r="E62" s="187"/>
      <c r="F62" s="187"/>
      <c r="G62" s="187"/>
      <c r="H62" s="187"/>
      <c r="I62" s="188"/>
      <c r="J62" s="189">
        <f>J156</f>
        <v>0</v>
      </c>
      <c r="K62" s="122"/>
      <c r="L62" s="190"/>
    </row>
    <row r="63" s="9" customFormat="1" ht="19.92" customHeight="1">
      <c r="B63" s="185"/>
      <c r="C63" s="122"/>
      <c r="D63" s="186" t="s">
        <v>420</v>
      </c>
      <c r="E63" s="187"/>
      <c r="F63" s="187"/>
      <c r="G63" s="187"/>
      <c r="H63" s="187"/>
      <c r="I63" s="188"/>
      <c r="J63" s="189">
        <f>J180</f>
        <v>0</v>
      </c>
      <c r="K63" s="122"/>
      <c r="L63" s="190"/>
    </row>
    <row r="64" s="9" customFormat="1" ht="19.92" customHeight="1">
      <c r="B64" s="185"/>
      <c r="C64" s="122"/>
      <c r="D64" s="186" t="s">
        <v>275</v>
      </c>
      <c r="E64" s="187"/>
      <c r="F64" s="187"/>
      <c r="G64" s="187"/>
      <c r="H64" s="187"/>
      <c r="I64" s="188"/>
      <c r="J64" s="189">
        <f>J209</f>
        <v>0</v>
      </c>
      <c r="K64" s="122"/>
      <c r="L64" s="190"/>
    </row>
    <row r="65" s="9" customFormat="1" ht="19.92" customHeight="1">
      <c r="B65" s="185"/>
      <c r="C65" s="122"/>
      <c r="D65" s="186" t="s">
        <v>276</v>
      </c>
      <c r="E65" s="187"/>
      <c r="F65" s="187"/>
      <c r="G65" s="187"/>
      <c r="H65" s="187"/>
      <c r="I65" s="188"/>
      <c r="J65" s="189">
        <f>J226</f>
        <v>0</v>
      </c>
      <c r="K65" s="122"/>
      <c r="L65" s="190"/>
    </row>
    <row r="66" s="9" customFormat="1" ht="19.92" customHeight="1">
      <c r="B66" s="185"/>
      <c r="C66" s="122"/>
      <c r="D66" s="186" t="s">
        <v>422</v>
      </c>
      <c r="E66" s="187"/>
      <c r="F66" s="187"/>
      <c r="G66" s="187"/>
      <c r="H66" s="187"/>
      <c r="I66" s="188"/>
      <c r="J66" s="189">
        <f>J244</f>
        <v>0</v>
      </c>
      <c r="K66" s="122"/>
      <c r="L66" s="190"/>
    </row>
    <row r="67" s="8" customFormat="1" ht="24.96" customHeight="1">
      <c r="B67" s="178"/>
      <c r="C67" s="179"/>
      <c r="D67" s="180" t="s">
        <v>423</v>
      </c>
      <c r="E67" s="181"/>
      <c r="F67" s="181"/>
      <c r="G67" s="181"/>
      <c r="H67" s="181"/>
      <c r="I67" s="182"/>
      <c r="J67" s="183">
        <f>J249</f>
        <v>0</v>
      </c>
      <c r="K67" s="179"/>
      <c r="L67" s="184"/>
    </row>
    <row r="68" s="9" customFormat="1" ht="19.92" customHeight="1">
      <c r="B68" s="185"/>
      <c r="C68" s="122"/>
      <c r="D68" s="186" t="s">
        <v>1629</v>
      </c>
      <c r="E68" s="187"/>
      <c r="F68" s="187"/>
      <c r="G68" s="187"/>
      <c r="H68" s="187"/>
      <c r="I68" s="188"/>
      <c r="J68" s="189">
        <f>J250</f>
        <v>0</v>
      </c>
      <c r="K68" s="122"/>
      <c r="L68" s="190"/>
    </row>
    <row r="69" s="8" customFormat="1" ht="24.96" customHeight="1">
      <c r="B69" s="178"/>
      <c r="C69" s="179"/>
      <c r="D69" s="180" t="s">
        <v>174</v>
      </c>
      <c r="E69" s="181"/>
      <c r="F69" s="181"/>
      <c r="G69" s="181"/>
      <c r="H69" s="181"/>
      <c r="I69" s="182"/>
      <c r="J69" s="183">
        <f>J266</f>
        <v>0</v>
      </c>
      <c r="K69" s="179"/>
      <c r="L69" s="184"/>
    </row>
    <row r="70" s="1" customFormat="1" ht="21.84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8"/>
      <c r="J71" s="59"/>
      <c r="K71" s="59"/>
      <c r="L71" s="44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71"/>
      <c r="J75" s="61"/>
      <c r="K75" s="61"/>
      <c r="L75" s="44"/>
    </row>
    <row r="76" s="1" customFormat="1" ht="24.96" customHeight="1">
      <c r="B76" s="39"/>
      <c r="C76" s="24" t="s">
        <v>179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6.5" customHeight="1">
      <c r="B79" s="39"/>
      <c r="C79" s="40"/>
      <c r="D79" s="40"/>
      <c r="E79" s="172" t="str">
        <f>E7</f>
        <v>Malešická, 1. a 2. etapa, 2. etapa Za Vackovem - Habrová</v>
      </c>
      <c r="F79" s="33"/>
      <c r="G79" s="33"/>
      <c r="H79" s="33"/>
      <c r="I79" s="144"/>
      <c r="J79" s="40"/>
      <c r="K79" s="40"/>
      <c r="L79" s="44"/>
    </row>
    <row r="80" s="1" customFormat="1" ht="12" customHeight="1">
      <c r="B80" s="39"/>
      <c r="C80" s="33" t="s">
        <v>168</v>
      </c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6.5" customHeight="1">
      <c r="B81" s="39"/>
      <c r="C81" s="40"/>
      <c r="D81" s="40"/>
      <c r="E81" s="65" t="str">
        <f>E9</f>
        <v>SO 202 - Provizorní lávka pro kabely přes trať</v>
      </c>
      <c r="F81" s="40"/>
      <c r="G81" s="40"/>
      <c r="H81" s="40"/>
      <c r="I81" s="144"/>
      <c r="J81" s="40"/>
      <c r="K81" s="40"/>
      <c r="L81" s="44"/>
    </row>
    <row r="82" s="1" customFormat="1" ht="6.96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="1" customFormat="1" ht="12" customHeight="1">
      <c r="B83" s="39"/>
      <c r="C83" s="33" t="s">
        <v>21</v>
      </c>
      <c r="D83" s="40"/>
      <c r="E83" s="40"/>
      <c r="F83" s="28" t="str">
        <f>F12</f>
        <v>Praha 3</v>
      </c>
      <c r="G83" s="40"/>
      <c r="H83" s="40"/>
      <c r="I83" s="146" t="s">
        <v>23</v>
      </c>
      <c r="J83" s="68" t="str">
        <f>IF(J12="","",J12)</f>
        <v>25. 10. 2018</v>
      </c>
      <c r="K83" s="40"/>
      <c r="L83" s="44"/>
    </row>
    <row r="84" s="1" customFormat="1" ht="6.96" customHeight="1">
      <c r="B84" s="39"/>
      <c r="C84" s="40"/>
      <c r="D84" s="40"/>
      <c r="E84" s="40"/>
      <c r="F84" s="40"/>
      <c r="G84" s="40"/>
      <c r="H84" s="40"/>
      <c r="I84" s="144"/>
      <c r="J84" s="40"/>
      <c r="K84" s="40"/>
      <c r="L84" s="44"/>
    </row>
    <row r="85" s="1" customFormat="1" ht="13.65" customHeight="1">
      <c r="B85" s="39"/>
      <c r="C85" s="33" t="s">
        <v>25</v>
      </c>
      <c r="D85" s="40"/>
      <c r="E85" s="40"/>
      <c r="F85" s="28" t="str">
        <f>E15</f>
        <v>Technická správa komunikací hl. m. Prahy</v>
      </c>
      <c r="G85" s="40"/>
      <c r="H85" s="40"/>
      <c r="I85" s="146" t="s">
        <v>33</v>
      </c>
      <c r="J85" s="37" t="str">
        <f>E21</f>
        <v>NOVÁK &amp; PARTNER, s.r.o.</v>
      </c>
      <c r="K85" s="40"/>
      <c r="L85" s="44"/>
    </row>
    <row r="86" s="1" customFormat="1" ht="13.65" customHeight="1">
      <c r="B86" s="39"/>
      <c r="C86" s="33" t="s">
        <v>31</v>
      </c>
      <c r="D86" s="40"/>
      <c r="E86" s="40"/>
      <c r="F86" s="28" t="str">
        <f>IF(E18="","",E18)</f>
        <v>Vyplň údaj</v>
      </c>
      <c r="G86" s="40"/>
      <c r="H86" s="40"/>
      <c r="I86" s="146" t="s">
        <v>38</v>
      </c>
      <c r="J86" s="37" t="str">
        <f>E24</f>
        <v xml:space="preserve"> </v>
      </c>
      <c r="K86" s="40"/>
      <c r="L86" s="44"/>
    </row>
    <row r="87" s="1" customFormat="1" ht="10.32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0" customFormat="1" ht="29.28" customHeight="1">
      <c r="B88" s="191"/>
      <c r="C88" s="192" t="s">
        <v>180</v>
      </c>
      <c r="D88" s="193" t="s">
        <v>61</v>
      </c>
      <c r="E88" s="193" t="s">
        <v>57</v>
      </c>
      <c r="F88" s="193" t="s">
        <v>58</v>
      </c>
      <c r="G88" s="193" t="s">
        <v>181</v>
      </c>
      <c r="H88" s="193" t="s">
        <v>182</v>
      </c>
      <c r="I88" s="194" t="s">
        <v>183</v>
      </c>
      <c r="J88" s="193" t="s">
        <v>172</v>
      </c>
      <c r="K88" s="195" t="s">
        <v>184</v>
      </c>
      <c r="L88" s="196"/>
      <c r="M88" s="88" t="s">
        <v>19</v>
      </c>
      <c r="N88" s="89" t="s">
        <v>46</v>
      </c>
      <c r="O88" s="89" t="s">
        <v>185</v>
      </c>
      <c r="P88" s="89" t="s">
        <v>186</v>
      </c>
      <c r="Q88" s="89" t="s">
        <v>187</v>
      </c>
      <c r="R88" s="89" t="s">
        <v>188</v>
      </c>
      <c r="S88" s="89" t="s">
        <v>189</v>
      </c>
      <c r="T88" s="90" t="s">
        <v>190</v>
      </c>
    </row>
    <row r="89" s="1" customFormat="1" ht="22.8" customHeight="1">
      <c r="B89" s="39"/>
      <c r="C89" s="95" t="s">
        <v>191</v>
      </c>
      <c r="D89" s="40"/>
      <c r="E89" s="40"/>
      <c r="F89" s="40"/>
      <c r="G89" s="40"/>
      <c r="H89" s="40"/>
      <c r="I89" s="144"/>
      <c r="J89" s="197">
        <f>BK89</f>
        <v>0</v>
      </c>
      <c r="K89" s="40"/>
      <c r="L89" s="44"/>
      <c r="M89" s="91"/>
      <c r="N89" s="92"/>
      <c r="O89" s="92"/>
      <c r="P89" s="198">
        <f>P90+P249+P266</f>
        <v>0</v>
      </c>
      <c r="Q89" s="92"/>
      <c r="R89" s="198">
        <f>R90+R249+R266</f>
        <v>62.978680330000003</v>
      </c>
      <c r="S89" s="92"/>
      <c r="T89" s="199">
        <f>T90+T249+T266</f>
        <v>42.865701999999999</v>
      </c>
      <c r="AT89" s="18" t="s">
        <v>75</v>
      </c>
      <c r="AU89" s="18" t="s">
        <v>173</v>
      </c>
      <c r="BK89" s="200">
        <f>BK90+BK249+BK266</f>
        <v>0</v>
      </c>
    </row>
    <row r="90" s="11" customFormat="1" ht="25.92" customHeight="1">
      <c r="B90" s="201"/>
      <c r="C90" s="202"/>
      <c r="D90" s="203" t="s">
        <v>75</v>
      </c>
      <c r="E90" s="204" t="s">
        <v>277</v>
      </c>
      <c r="F90" s="204" t="s">
        <v>278</v>
      </c>
      <c r="G90" s="202"/>
      <c r="H90" s="202"/>
      <c r="I90" s="205"/>
      <c r="J90" s="206">
        <f>BK90</f>
        <v>0</v>
      </c>
      <c r="K90" s="202"/>
      <c r="L90" s="207"/>
      <c r="M90" s="208"/>
      <c r="N90" s="209"/>
      <c r="O90" s="209"/>
      <c r="P90" s="210">
        <f>P91+P156+P180+P209+P226+P244</f>
        <v>0</v>
      </c>
      <c r="Q90" s="209"/>
      <c r="R90" s="210">
        <f>R91+R156+R180+R209+R226+R244</f>
        <v>61.655608330000007</v>
      </c>
      <c r="S90" s="209"/>
      <c r="T90" s="211">
        <f>T91+T156+T180+T209+T226+T244</f>
        <v>41.585701999999998</v>
      </c>
      <c r="AR90" s="212" t="s">
        <v>84</v>
      </c>
      <c r="AT90" s="213" t="s">
        <v>75</v>
      </c>
      <c r="AU90" s="213" t="s">
        <v>76</v>
      </c>
      <c r="AY90" s="212" t="s">
        <v>195</v>
      </c>
      <c r="BK90" s="214">
        <f>BK91+BK156+BK180+BK209+BK226+BK244</f>
        <v>0</v>
      </c>
    </row>
    <row r="91" s="11" customFormat="1" ht="22.8" customHeight="1">
      <c r="B91" s="201"/>
      <c r="C91" s="202"/>
      <c r="D91" s="203" t="s">
        <v>75</v>
      </c>
      <c r="E91" s="215" t="s">
        <v>84</v>
      </c>
      <c r="F91" s="215" t="s">
        <v>279</v>
      </c>
      <c r="G91" s="202"/>
      <c r="H91" s="202"/>
      <c r="I91" s="205"/>
      <c r="J91" s="216">
        <f>BK91</f>
        <v>0</v>
      </c>
      <c r="K91" s="202"/>
      <c r="L91" s="207"/>
      <c r="M91" s="208"/>
      <c r="N91" s="209"/>
      <c r="O91" s="209"/>
      <c r="P91" s="210">
        <f>SUM(P92:P155)</f>
        <v>0</v>
      </c>
      <c r="Q91" s="209"/>
      <c r="R91" s="210">
        <f>SUM(R92:R155)</f>
        <v>2.5603605000000003</v>
      </c>
      <c r="S91" s="209"/>
      <c r="T91" s="211">
        <f>SUM(T92:T155)</f>
        <v>22.949999999999999</v>
      </c>
      <c r="AR91" s="212" t="s">
        <v>84</v>
      </c>
      <c r="AT91" s="213" t="s">
        <v>75</v>
      </c>
      <c r="AU91" s="213" t="s">
        <v>84</v>
      </c>
      <c r="AY91" s="212" t="s">
        <v>195</v>
      </c>
      <c r="BK91" s="214">
        <f>SUM(BK92:BK155)</f>
        <v>0</v>
      </c>
    </row>
    <row r="92" s="1" customFormat="1" ht="16.5" customHeight="1">
      <c r="B92" s="39"/>
      <c r="C92" s="217" t="s">
        <v>84</v>
      </c>
      <c r="D92" s="217" t="s">
        <v>198</v>
      </c>
      <c r="E92" s="218" t="s">
        <v>1630</v>
      </c>
      <c r="F92" s="219" t="s">
        <v>1631</v>
      </c>
      <c r="G92" s="220" t="s">
        <v>282</v>
      </c>
      <c r="H92" s="221">
        <v>54</v>
      </c>
      <c r="I92" s="222"/>
      <c r="J92" s="223">
        <f>ROUND(I92*H92,2)</f>
        <v>0</v>
      </c>
      <c r="K92" s="219" t="s">
        <v>208</v>
      </c>
      <c r="L92" s="44"/>
      <c r="M92" s="224" t="s">
        <v>19</v>
      </c>
      <c r="N92" s="225" t="s">
        <v>47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0.42499999999999999</v>
      </c>
      <c r="T92" s="227">
        <f>S92*H92</f>
        <v>22.949999999999999</v>
      </c>
      <c r="AR92" s="18" t="s">
        <v>213</v>
      </c>
      <c r="AT92" s="18" t="s">
        <v>198</v>
      </c>
      <c r="AU92" s="18" t="s">
        <v>86</v>
      </c>
      <c r="AY92" s="18" t="s">
        <v>195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84</v>
      </c>
      <c r="BK92" s="228">
        <f>ROUND(I92*H92,2)</f>
        <v>0</v>
      </c>
      <c r="BL92" s="18" t="s">
        <v>213</v>
      </c>
      <c r="BM92" s="18" t="s">
        <v>1632</v>
      </c>
    </row>
    <row r="93" s="1" customFormat="1">
      <c r="B93" s="39"/>
      <c r="C93" s="40"/>
      <c r="D93" s="229" t="s">
        <v>204</v>
      </c>
      <c r="E93" s="40"/>
      <c r="F93" s="230" t="s">
        <v>1633</v>
      </c>
      <c r="G93" s="40"/>
      <c r="H93" s="40"/>
      <c r="I93" s="144"/>
      <c r="J93" s="40"/>
      <c r="K93" s="40"/>
      <c r="L93" s="44"/>
      <c r="M93" s="231"/>
      <c r="N93" s="80"/>
      <c r="O93" s="80"/>
      <c r="P93" s="80"/>
      <c r="Q93" s="80"/>
      <c r="R93" s="80"/>
      <c r="S93" s="80"/>
      <c r="T93" s="81"/>
      <c r="AT93" s="18" t="s">
        <v>204</v>
      </c>
      <c r="AU93" s="18" t="s">
        <v>86</v>
      </c>
    </row>
    <row r="94" s="12" customFormat="1">
      <c r="B94" s="235"/>
      <c r="C94" s="236"/>
      <c r="D94" s="229" t="s">
        <v>285</v>
      </c>
      <c r="E94" s="237" t="s">
        <v>19</v>
      </c>
      <c r="F94" s="238" t="s">
        <v>1634</v>
      </c>
      <c r="G94" s="236"/>
      <c r="H94" s="239">
        <v>54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285</v>
      </c>
      <c r="AU94" s="245" t="s">
        <v>86</v>
      </c>
      <c r="AV94" s="12" t="s">
        <v>86</v>
      </c>
      <c r="AW94" s="12" t="s">
        <v>37</v>
      </c>
      <c r="AX94" s="12" t="s">
        <v>84</v>
      </c>
      <c r="AY94" s="245" t="s">
        <v>195</v>
      </c>
    </row>
    <row r="95" s="1" customFormat="1" ht="16.5" customHeight="1">
      <c r="B95" s="39"/>
      <c r="C95" s="217" t="s">
        <v>86</v>
      </c>
      <c r="D95" s="217" t="s">
        <v>198</v>
      </c>
      <c r="E95" s="218" t="s">
        <v>1165</v>
      </c>
      <c r="F95" s="219" t="s">
        <v>1166</v>
      </c>
      <c r="G95" s="220" t="s">
        <v>1167</v>
      </c>
      <c r="H95" s="221">
        <v>20</v>
      </c>
      <c r="I95" s="222"/>
      <c r="J95" s="223">
        <f>ROUND(I95*H95,2)</f>
        <v>0</v>
      </c>
      <c r="K95" s="219" t="s">
        <v>208</v>
      </c>
      <c r="L95" s="44"/>
      <c r="M95" s="224" t="s">
        <v>19</v>
      </c>
      <c r="N95" s="225" t="s">
        <v>47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8" t="s">
        <v>213</v>
      </c>
      <c r="AT95" s="18" t="s">
        <v>198</v>
      </c>
      <c r="AU95" s="18" t="s">
        <v>86</v>
      </c>
      <c r="AY95" s="18" t="s">
        <v>195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84</v>
      </c>
      <c r="BK95" s="228">
        <f>ROUND(I95*H95,2)</f>
        <v>0</v>
      </c>
      <c r="BL95" s="18" t="s">
        <v>213</v>
      </c>
      <c r="BM95" s="18" t="s">
        <v>1635</v>
      </c>
    </row>
    <row r="96" s="1" customFormat="1">
      <c r="B96" s="39"/>
      <c r="C96" s="40"/>
      <c r="D96" s="229" t="s">
        <v>204</v>
      </c>
      <c r="E96" s="40"/>
      <c r="F96" s="230" t="s">
        <v>1169</v>
      </c>
      <c r="G96" s="40"/>
      <c r="H96" s="40"/>
      <c r="I96" s="144"/>
      <c r="J96" s="40"/>
      <c r="K96" s="40"/>
      <c r="L96" s="44"/>
      <c r="M96" s="231"/>
      <c r="N96" s="80"/>
      <c r="O96" s="80"/>
      <c r="P96" s="80"/>
      <c r="Q96" s="80"/>
      <c r="R96" s="80"/>
      <c r="S96" s="80"/>
      <c r="T96" s="81"/>
      <c r="AT96" s="18" t="s">
        <v>204</v>
      </c>
      <c r="AU96" s="18" t="s">
        <v>86</v>
      </c>
    </row>
    <row r="97" s="12" customFormat="1">
      <c r="B97" s="235"/>
      <c r="C97" s="236"/>
      <c r="D97" s="229" t="s">
        <v>285</v>
      </c>
      <c r="E97" s="237" t="s">
        <v>19</v>
      </c>
      <c r="F97" s="238" t="s">
        <v>1636</v>
      </c>
      <c r="G97" s="236"/>
      <c r="H97" s="239">
        <v>20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285</v>
      </c>
      <c r="AU97" s="245" t="s">
        <v>86</v>
      </c>
      <c r="AV97" s="12" t="s">
        <v>86</v>
      </c>
      <c r="AW97" s="12" t="s">
        <v>37</v>
      </c>
      <c r="AX97" s="12" t="s">
        <v>84</v>
      </c>
      <c r="AY97" s="245" t="s">
        <v>195</v>
      </c>
    </row>
    <row r="98" s="1" customFormat="1" ht="16.5" customHeight="1">
      <c r="B98" s="39"/>
      <c r="C98" s="217" t="s">
        <v>121</v>
      </c>
      <c r="D98" s="217" t="s">
        <v>198</v>
      </c>
      <c r="E98" s="218" t="s">
        <v>1171</v>
      </c>
      <c r="F98" s="219" t="s">
        <v>1172</v>
      </c>
      <c r="G98" s="220" t="s">
        <v>1173</v>
      </c>
      <c r="H98" s="221">
        <v>2</v>
      </c>
      <c r="I98" s="222"/>
      <c r="J98" s="223">
        <f>ROUND(I98*H98,2)</f>
        <v>0</v>
      </c>
      <c r="K98" s="219" t="s">
        <v>208</v>
      </c>
      <c r="L98" s="44"/>
      <c r="M98" s="224" t="s">
        <v>19</v>
      </c>
      <c r="N98" s="225" t="s">
        <v>47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213</v>
      </c>
      <c r="AT98" s="18" t="s">
        <v>198</v>
      </c>
      <c r="AU98" s="18" t="s">
        <v>86</v>
      </c>
      <c r="AY98" s="18" t="s">
        <v>195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84</v>
      </c>
      <c r="BK98" s="228">
        <f>ROUND(I98*H98,2)</f>
        <v>0</v>
      </c>
      <c r="BL98" s="18" t="s">
        <v>213</v>
      </c>
      <c r="BM98" s="18" t="s">
        <v>1637</v>
      </c>
    </row>
    <row r="99" s="1" customFormat="1">
      <c r="B99" s="39"/>
      <c r="C99" s="40"/>
      <c r="D99" s="229" t="s">
        <v>204</v>
      </c>
      <c r="E99" s="40"/>
      <c r="F99" s="230" t="s">
        <v>1175</v>
      </c>
      <c r="G99" s="40"/>
      <c r="H99" s="40"/>
      <c r="I99" s="144"/>
      <c r="J99" s="40"/>
      <c r="K99" s="40"/>
      <c r="L99" s="44"/>
      <c r="M99" s="231"/>
      <c r="N99" s="80"/>
      <c r="O99" s="80"/>
      <c r="P99" s="80"/>
      <c r="Q99" s="80"/>
      <c r="R99" s="80"/>
      <c r="S99" s="80"/>
      <c r="T99" s="81"/>
      <c r="AT99" s="18" t="s">
        <v>204</v>
      </c>
      <c r="AU99" s="18" t="s">
        <v>86</v>
      </c>
    </row>
    <row r="100" s="12" customFormat="1">
      <c r="B100" s="235"/>
      <c r="C100" s="236"/>
      <c r="D100" s="229" t="s">
        <v>285</v>
      </c>
      <c r="E100" s="237" t="s">
        <v>19</v>
      </c>
      <c r="F100" s="238" t="s">
        <v>1638</v>
      </c>
      <c r="G100" s="236"/>
      <c r="H100" s="239">
        <v>2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285</v>
      </c>
      <c r="AU100" s="245" t="s">
        <v>86</v>
      </c>
      <c r="AV100" s="12" t="s">
        <v>86</v>
      </c>
      <c r="AW100" s="12" t="s">
        <v>37</v>
      </c>
      <c r="AX100" s="12" t="s">
        <v>84</v>
      </c>
      <c r="AY100" s="245" t="s">
        <v>195</v>
      </c>
    </row>
    <row r="101" s="1" customFormat="1" ht="16.5" customHeight="1">
      <c r="B101" s="39"/>
      <c r="C101" s="217" t="s">
        <v>213</v>
      </c>
      <c r="D101" s="217" t="s">
        <v>198</v>
      </c>
      <c r="E101" s="218" t="s">
        <v>1639</v>
      </c>
      <c r="F101" s="219" t="s">
        <v>1640</v>
      </c>
      <c r="G101" s="220" t="s">
        <v>289</v>
      </c>
      <c r="H101" s="221">
        <v>16.356000000000002</v>
      </c>
      <c r="I101" s="222"/>
      <c r="J101" s="223">
        <f>ROUND(I101*H101,2)</f>
        <v>0</v>
      </c>
      <c r="K101" s="219" t="s">
        <v>208</v>
      </c>
      <c r="L101" s="44"/>
      <c r="M101" s="224" t="s">
        <v>19</v>
      </c>
      <c r="N101" s="225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213</v>
      </c>
      <c r="AT101" s="18" t="s">
        <v>198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213</v>
      </c>
      <c r="BM101" s="18" t="s">
        <v>1641</v>
      </c>
    </row>
    <row r="102" s="1" customFormat="1">
      <c r="B102" s="39"/>
      <c r="C102" s="40"/>
      <c r="D102" s="229" t="s">
        <v>204</v>
      </c>
      <c r="E102" s="40"/>
      <c r="F102" s="230" t="s">
        <v>1642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4" customFormat="1">
      <c r="B103" s="257"/>
      <c r="C103" s="258"/>
      <c r="D103" s="229" t="s">
        <v>285</v>
      </c>
      <c r="E103" s="259" t="s">
        <v>19</v>
      </c>
      <c r="F103" s="260" t="s">
        <v>1643</v>
      </c>
      <c r="G103" s="258"/>
      <c r="H103" s="259" t="s">
        <v>19</v>
      </c>
      <c r="I103" s="261"/>
      <c r="J103" s="258"/>
      <c r="K103" s="258"/>
      <c r="L103" s="262"/>
      <c r="M103" s="263"/>
      <c r="N103" s="264"/>
      <c r="O103" s="264"/>
      <c r="P103" s="264"/>
      <c r="Q103" s="264"/>
      <c r="R103" s="264"/>
      <c r="S103" s="264"/>
      <c r="T103" s="265"/>
      <c r="AT103" s="266" t="s">
        <v>285</v>
      </c>
      <c r="AU103" s="266" t="s">
        <v>86</v>
      </c>
      <c r="AV103" s="14" t="s">
        <v>84</v>
      </c>
      <c r="AW103" s="14" t="s">
        <v>37</v>
      </c>
      <c r="AX103" s="14" t="s">
        <v>76</v>
      </c>
      <c r="AY103" s="266" t="s">
        <v>195</v>
      </c>
    </row>
    <row r="104" s="12" customFormat="1">
      <c r="B104" s="235"/>
      <c r="C104" s="236"/>
      <c r="D104" s="229" t="s">
        <v>285</v>
      </c>
      <c r="E104" s="237" t="s">
        <v>19</v>
      </c>
      <c r="F104" s="238" t="s">
        <v>1644</v>
      </c>
      <c r="G104" s="236"/>
      <c r="H104" s="239">
        <v>6.7610000000000001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285</v>
      </c>
      <c r="AU104" s="245" t="s">
        <v>86</v>
      </c>
      <c r="AV104" s="12" t="s">
        <v>86</v>
      </c>
      <c r="AW104" s="12" t="s">
        <v>37</v>
      </c>
      <c r="AX104" s="12" t="s">
        <v>76</v>
      </c>
      <c r="AY104" s="245" t="s">
        <v>195</v>
      </c>
    </row>
    <row r="105" s="12" customFormat="1">
      <c r="B105" s="235"/>
      <c r="C105" s="236"/>
      <c r="D105" s="229" t="s">
        <v>285</v>
      </c>
      <c r="E105" s="237" t="s">
        <v>19</v>
      </c>
      <c r="F105" s="238" t="s">
        <v>1645</v>
      </c>
      <c r="G105" s="236"/>
      <c r="H105" s="239">
        <v>9.5950000000000006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285</v>
      </c>
      <c r="AU105" s="245" t="s">
        <v>86</v>
      </c>
      <c r="AV105" s="12" t="s">
        <v>86</v>
      </c>
      <c r="AW105" s="12" t="s">
        <v>37</v>
      </c>
      <c r="AX105" s="12" t="s">
        <v>76</v>
      </c>
      <c r="AY105" s="245" t="s">
        <v>195</v>
      </c>
    </row>
    <row r="106" s="13" customFormat="1">
      <c r="B106" s="246"/>
      <c r="C106" s="247"/>
      <c r="D106" s="229" t="s">
        <v>285</v>
      </c>
      <c r="E106" s="248" t="s">
        <v>19</v>
      </c>
      <c r="F106" s="249" t="s">
        <v>294</v>
      </c>
      <c r="G106" s="247"/>
      <c r="H106" s="250">
        <v>16.356000000000002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285</v>
      </c>
      <c r="AU106" s="256" t="s">
        <v>86</v>
      </c>
      <c r="AV106" s="13" t="s">
        <v>213</v>
      </c>
      <c r="AW106" s="13" t="s">
        <v>37</v>
      </c>
      <c r="AX106" s="13" t="s">
        <v>84</v>
      </c>
      <c r="AY106" s="256" t="s">
        <v>195</v>
      </c>
    </row>
    <row r="107" s="1" customFormat="1" ht="22.5" customHeight="1">
      <c r="B107" s="39"/>
      <c r="C107" s="217" t="s">
        <v>194</v>
      </c>
      <c r="D107" s="217" t="s">
        <v>198</v>
      </c>
      <c r="E107" s="218" t="s">
        <v>472</v>
      </c>
      <c r="F107" s="219" t="s">
        <v>473</v>
      </c>
      <c r="G107" s="220" t="s">
        <v>289</v>
      </c>
      <c r="H107" s="221">
        <v>11.475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213</v>
      </c>
      <c r="AT107" s="18" t="s">
        <v>198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213</v>
      </c>
      <c r="BM107" s="18" t="s">
        <v>1646</v>
      </c>
    </row>
    <row r="108" s="1" customFormat="1">
      <c r="B108" s="39"/>
      <c r="C108" s="40"/>
      <c r="D108" s="229" t="s">
        <v>204</v>
      </c>
      <c r="E108" s="40"/>
      <c r="F108" s="230" t="s">
        <v>473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2" customFormat="1">
      <c r="B109" s="235"/>
      <c r="C109" s="236"/>
      <c r="D109" s="229" t="s">
        <v>285</v>
      </c>
      <c r="E109" s="237" t="s">
        <v>19</v>
      </c>
      <c r="F109" s="238" t="s">
        <v>1647</v>
      </c>
      <c r="G109" s="236"/>
      <c r="H109" s="239">
        <v>11.475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285</v>
      </c>
      <c r="AU109" s="245" t="s">
        <v>86</v>
      </c>
      <c r="AV109" s="12" t="s">
        <v>86</v>
      </c>
      <c r="AW109" s="12" t="s">
        <v>37</v>
      </c>
      <c r="AX109" s="12" t="s">
        <v>84</v>
      </c>
      <c r="AY109" s="245" t="s">
        <v>195</v>
      </c>
    </row>
    <row r="110" s="1" customFormat="1" ht="16.5" customHeight="1">
      <c r="B110" s="39"/>
      <c r="C110" s="217" t="s">
        <v>220</v>
      </c>
      <c r="D110" s="217" t="s">
        <v>198</v>
      </c>
      <c r="E110" s="218" t="s">
        <v>1648</v>
      </c>
      <c r="F110" s="219" t="s">
        <v>1649</v>
      </c>
      <c r="G110" s="220" t="s">
        <v>289</v>
      </c>
      <c r="H110" s="221">
        <v>19.559999999999999</v>
      </c>
      <c r="I110" s="222"/>
      <c r="J110" s="223">
        <f>ROUND(I110*H110,2)</f>
        <v>0</v>
      </c>
      <c r="K110" s="219" t="s">
        <v>208</v>
      </c>
      <c r="L110" s="44"/>
      <c r="M110" s="224" t="s">
        <v>19</v>
      </c>
      <c r="N110" s="225" t="s">
        <v>47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213</v>
      </c>
      <c r="AT110" s="18" t="s">
        <v>198</v>
      </c>
      <c r="AU110" s="18" t="s">
        <v>86</v>
      </c>
      <c r="AY110" s="18" t="s">
        <v>195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84</v>
      </c>
      <c r="BK110" s="228">
        <f>ROUND(I110*H110,2)</f>
        <v>0</v>
      </c>
      <c r="BL110" s="18" t="s">
        <v>213</v>
      </c>
      <c r="BM110" s="18" t="s">
        <v>1650</v>
      </c>
    </row>
    <row r="111" s="1" customFormat="1">
      <c r="B111" s="39"/>
      <c r="C111" s="40"/>
      <c r="D111" s="229" t="s">
        <v>204</v>
      </c>
      <c r="E111" s="40"/>
      <c r="F111" s="230" t="s">
        <v>1651</v>
      </c>
      <c r="G111" s="40"/>
      <c r="H111" s="40"/>
      <c r="I111" s="144"/>
      <c r="J111" s="40"/>
      <c r="K111" s="40"/>
      <c r="L111" s="44"/>
      <c r="M111" s="231"/>
      <c r="N111" s="80"/>
      <c r="O111" s="80"/>
      <c r="P111" s="80"/>
      <c r="Q111" s="80"/>
      <c r="R111" s="80"/>
      <c r="S111" s="80"/>
      <c r="T111" s="81"/>
      <c r="AT111" s="18" t="s">
        <v>204</v>
      </c>
      <c r="AU111" s="18" t="s">
        <v>86</v>
      </c>
    </row>
    <row r="112" s="14" customFormat="1">
      <c r="B112" s="257"/>
      <c r="C112" s="258"/>
      <c r="D112" s="229" t="s">
        <v>285</v>
      </c>
      <c r="E112" s="259" t="s">
        <v>19</v>
      </c>
      <c r="F112" s="260" t="s">
        <v>1652</v>
      </c>
      <c r="G112" s="258"/>
      <c r="H112" s="259" t="s">
        <v>19</v>
      </c>
      <c r="I112" s="261"/>
      <c r="J112" s="258"/>
      <c r="K112" s="258"/>
      <c r="L112" s="262"/>
      <c r="M112" s="263"/>
      <c r="N112" s="264"/>
      <c r="O112" s="264"/>
      <c r="P112" s="264"/>
      <c r="Q112" s="264"/>
      <c r="R112" s="264"/>
      <c r="S112" s="264"/>
      <c r="T112" s="265"/>
      <c r="AT112" s="266" t="s">
        <v>285</v>
      </c>
      <c r="AU112" s="266" t="s">
        <v>86</v>
      </c>
      <c r="AV112" s="14" t="s">
        <v>84</v>
      </c>
      <c r="AW112" s="14" t="s">
        <v>37</v>
      </c>
      <c r="AX112" s="14" t="s">
        <v>76</v>
      </c>
      <c r="AY112" s="266" t="s">
        <v>195</v>
      </c>
    </row>
    <row r="113" s="12" customFormat="1">
      <c r="B113" s="235"/>
      <c r="C113" s="236"/>
      <c r="D113" s="229" t="s">
        <v>285</v>
      </c>
      <c r="E113" s="237" t="s">
        <v>19</v>
      </c>
      <c r="F113" s="238" t="s">
        <v>1653</v>
      </c>
      <c r="G113" s="236"/>
      <c r="H113" s="239">
        <v>12.390000000000001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285</v>
      </c>
      <c r="AU113" s="245" t="s">
        <v>86</v>
      </c>
      <c r="AV113" s="12" t="s">
        <v>86</v>
      </c>
      <c r="AW113" s="12" t="s">
        <v>37</v>
      </c>
      <c r="AX113" s="12" t="s">
        <v>76</v>
      </c>
      <c r="AY113" s="245" t="s">
        <v>195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1654</v>
      </c>
      <c r="G114" s="236"/>
      <c r="H114" s="239">
        <v>7.1699999999999999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76</v>
      </c>
      <c r="AY114" s="245" t="s">
        <v>195</v>
      </c>
    </row>
    <row r="115" s="13" customFormat="1">
      <c r="B115" s="246"/>
      <c r="C115" s="247"/>
      <c r="D115" s="229" t="s">
        <v>285</v>
      </c>
      <c r="E115" s="248" t="s">
        <v>19</v>
      </c>
      <c r="F115" s="249" t="s">
        <v>294</v>
      </c>
      <c r="G115" s="247"/>
      <c r="H115" s="250">
        <v>19.559999999999999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AT115" s="256" t="s">
        <v>285</v>
      </c>
      <c r="AU115" s="256" t="s">
        <v>86</v>
      </c>
      <c r="AV115" s="13" t="s">
        <v>213</v>
      </c>
      <c r="AW115" s="13" t="s">
        <v>37</v>
      </c>
      <c r="AX115" s="13" t="s">
        <v>84</v>
      </c>
      <c r="AY115" s="256" t="s">
        <v>195</v>
      </c>
    </row>
    <row r="116" s="1" customFormat="1" ht="16.5" customHeight="1">
      <c r="B116" s="39"/>
      <c r="C116" s="217" t="s">
        <v>225</v>
      </c>
      <c r="D116" s="217" t="s">
        <v>198</v>
      </c>
      <c r="E116" s="218" t="s">
        <v>1655</v>
      </c>
      <c r="F116" s="219" t="s">
        <v>1656</v>
      </c>
      <c r="G116" s="220" t="s">
        <v>312</v>
      </c>
      <c r="H116" s="221">
        <v>46.350000000000001</v>
      </c>
      <c r="I116" s="222"/>
      <c r="J116" s="223">
        <f>ROUND(I116*H116,2)</f>
        <v>0</v>
      </c>
      <c r="K116" s="219" t="s">
        <v>208</v>
      </c>
      <c r="L116" s="44"/>
      <c r="M116" s="224" t="s">
        <v>19</v>
      </c>
      <c r="N116" s="225" t="s">
        <v>47</v>
      </c>
      <c r="O116" s="80"/>
      <c r="P116" s="226">
        <f>O116*H116</f>
        <v>0</v>
      </c>
      <c r="Q116" s="226">
        <v>0.00133</v>
      </c>
      <c r="R116" s="226">
        <f>Q116*H116</f>
        <v>0.061645500000000006</v>
      </c>
      <c r="S116" s="226">
        <v>0</v>
      </c>
      <c r="T116" s="227">
        <f>S116*H116</f>
        <v>0</v>
      </c>
      <c r="AR116" s="18" t="s">
        <v>213</v>
      </c>
      <c r="AT116" s="18" t="s">
        <v>198</v>
      </c>
      <c r="AU116" s="18" t="s">
        <v>86</v>
      </c>
      <c r="AY116" s="18" t="s">
        <v>195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84</v>
      </c>
      <c r="BK116" s="228">
        <f>ROUND(I116*H116,2)</f>
        <v>0</v>
      </c>
      <c r="BL116" s="18" t="s">
        <v>213</v>
      </c>
      <c r="BM116" s="18" t="s">
        <v>1657</v>
      </c>
    </row>
    <row r="117" s="1" customFormat="1">
      <c r="B117" s="39"/>
      <c r="C117" s="40"/>
      <c r="D117" s="229" t="s">
        <v>204</v>
      </c>
      <c r="E117" s="40"/>
      <c r="F117" s="230" t="s">
        <v>1658</v>
      </c>
      <c r="G117" s="40"/>
      <c r="H117" s="40"/>
      <c r="I117" s="144"/>
      <c r="J117" s="40"/>
      <c r="K117" s="40"/>
      <c r="L117" s="44"/>
      <c r="M117" s="231"/>
      <c r="N117" s="80"/>
      <c r="O117" s="80"/>
      <c r="P117" s="80"/>
      <c r="Q117" s="80"/>
      <c r="R117" s="80"/>
      <c r="S117" s="80"/>
      <c r="T117" s="81"/>
      <c r="AT117" s="18" t="s">
        <v>204</v>
      </c>
      <c r="AU117" s="18" t="s">
        <v>86</v>
      </c>
    </row>
    <row r="118" s="12" customFormat="1">
      <c r="B118" s="235"/>
      <c r="C118" s="236"/>
      <c r="D118" s="229" t="s">
        <v>285</v>
      </c>
      <c r="E118" s="237" t="s">
        <v>19</v>
      </c>
      <c r="F118" s="238" t="s">
        <v>1659</v>
      </c>
      <c r="G118" s="236"/>
      <c r="H118" s="239">
        <v>46.350000000000001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285</v>
      </c>
      <c r="AU118" s="245" t="s">
        <v>86</v>
      </c>
      <c r="AV118" s="12" t="s">
        <v>86</v>
      </c>
      <c r="AW118" s="12" t="s">
        <v>37</v>
      </c>
      <c r="AX118" s="12" t="s">
        <v>84</v>
      </c>
      <c r="AY118" s="245" t="s">
        <v>195</v>
      </c>
    </row>
    <row r="119" s="1" customFormat="1" ht="16.5" customHeight="1">
      <c r="B119" s="39"/>
      <c r="C119" s="270" t="s">
        <v>229</v>
      </c>
      <c r="D119" s="270" t="s">
        <v>497</v>
      </c>
      <c r="E119" s="271" t="s">
        <v>1660</v>
      </c>
      <c r="F119" s="272" t="s">
        <v>1661</v>
      </c>
      <c r="G119" s="273" t="s">
        <v>336</v>
      </c>
      <c r="H119" s="274">
        <v>0.60999999999999999</v>
      </c>
      <c r="I119" s="275"/>
      <c r="J119" s="276">
        <f>ROUND(I119*H119,2)</f>
        <v>0</v>
      </c>
      <c r="K119" s="272" t="s">
        <v>208</v>
      </c>
      <c r="L119" s="277"/>
      <c r="M119" s="278" t="s">
        <v>19</v>
      </c>
      <c r="N119" s="279" t="s">
        <v>47</v>
      </c>
      <c r="O119" s="80"/>
      <c r="P119" s="226">
        <f>O119*H119</f>
        <v>0</v>
      </c>
      <c r="Q119" s="226">
        <v>1</v>
      </c>
      <c r="R119" s="226">
        <f>Q119*H119</f>
        <v>0.60999999999999999</v>
      </c>
      <c r="S119" s="226">
        <v>0</v>
      </c>
      <c r="T119" s="227">
        <f>S119*H119</f>
        <v>0</v>
      </c>
      <c r="AR119" s="18" t="s">
        <v>229</v>
      </c>
      <c r="AT119" s="18" t="s">
        <v>497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213</v>
      </c>
      <c r="BM119" s="18" t="s">
        <v>1662</v>
      </c>
    </row>
    <row r="120" s="1" customFormat="1">
      <c r="B120" s="39"/>
      <c r="C120" s="40"/>
      <c r="D120" s="229" t="s">
        <v>204</v>
      </c>
      <c r="E120" s="40"/>
      <c r="F120" s="230" t="s">
        <v>1661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" customFormat="1">
      <c r="B121" s="39"/>
      <c r="C121" s="40"/>
      <c r="D121" s="229" t="s">
        <v>1663</v>
      </c>
      <c r="E121" s="40"/>
      <c r="F121" s="280" t="s">
        <v>1664</v>
      </c>
      <c r="G121" s="40"/>
      <c r="H121" s="40"/>
      <c r="I121" s="144"/>
      <c r="J121" s="40"/>
      <c r="K121" s="40"/>
      <c r="L121" s="44"/>
      <c r="M121" s="231"/>
      <c r="N121" s="80"/>
      <c r="O121" s="80"/>
      <c r="P121" s="80"/>
      <c r="Q121" s="80"/>
      <c r="R121" s="80"/>
      <c r="S121" s="80"/>
      <c r="T121" s="81"/>
      <c r="AT121" s="18" t="s">
        <v>1663</v>
      </c>
      <c r="AU121" s="18" t="s">
        <v>86</v>
      </c>
    </row>
    <row r="122" s="12" customFormat="1">
      <c r="B122" s="235"/>
      <c r="C122" s="236"/>
      <c r="D122" s="229" t="s">
        <v>285</v>
      </c>
      <c r="E122" s="237" t="s">
        <v>19</v>
      </c>
      <c r="F122" s="238" t="s">
        <v>1665</v>
      </c>
      <c r="G122" s="236"/>
      <c r="H122" s="239">
        <v>1.2190000000000001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285</v>
      </c>
      <c r="AU122" s="245" t="s">
        <v>86</v>
      </c>
      <c r="AV122" s="12" t="s">
        <v>86</v>
      </c>
      <c r="AW122" s="12" t="s">
        <v>37</v>
      </c>
      <c r="AX122" s="12" t="s">
        <v>84</v>
      </c>
      <c r="AY122" s="245" t="s">
        <v>195</v>
      </c>
    </row>
    <row r="123" s="12" customFormat="1">
      <c r="B123" s="235"/>
      <c r="C123" s="236"/>
      <c r="D123" s="229" t="s">
        <v>285</v>
      </c>
      <c r="E123" s="236"/>
      <c r="F123" s="238" t="s">
        <v>1666</v>
      </c>
      <c r="G123" s="236"/>
      <c r="H123" s="239">
        <v>0.60999999999999999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4</v>
      </c>
      <c r="AX123" s="12" t="s">
        <v>84</v>
      </c>
      <c r="AY123" s="245" t="s">
        <v>195</v>
      </c>
    </row>
    <row r="124" s="1" customFormat="1" ht="16.5" customHeight="1">
      <c r="B124" s="39"/>
      <c r="C124" s="270" t="s">
        <v>235</v>
      </c>
      <c r="D124" s="270" t="s">
        <v>497</v>
      </c>
      <c r="E124" s="271" t="s">
        <v>1667</v>
      </c>
      <c r="F124" s="272" t="s">
        <v>1668</v>
      </c>
      <c r="G124" s="273" t="s">
        <v>289</v>
      </c>
      <c r="H124" s="274">
        <v>0.54300000000000004</v>
      </c>
      <c r="I124" s="275"/>
      <c r="J124" s="276">
        <f>ROUND(I124*H124,2)</f>
        <v>0</v>
      </c>
      <c r="K124" s="272" t="s">
        <v>19</v>
      </c>
      <c r="L124" s="277"/>
      <c r="M124" s="278" t="s">
        <v>19</v>
      </c>
      <c r="N124" s="279" t="s">
        <v>47</v>
      </c>
      <c r="O124" s="80"/>
      <c r="P124" s="226">
        <f>O124*H124</f>
        <v>0</v>
      </c>
      <c r="Q124" s="226">
        <v>2.4289999999999998</v>
      </c>
      <c r="R124" s="226">
        <f>Q124*H124</f>
        <v>1.3189470000000001</v>
      </c>
      <c r="S124" s="226">
        <v>0</v>
      </c>
      <c r="T124" s="227">
        <f>S124*H124</f>
        <v>0</v>
      </c>
      <c r="AR124" s="18" t="s">
        <v>229</v>
      </c>
      <c r="AT124" s="18" t="s">
        <v>497</v>
      </c>
      <c r="AU124" s="18" t="s">
        <v>86</v>
      </c>
      <c r="AY124" s="18" t="s">
        <v>195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84</v>
      </c>
      <c r="BK124" s="228">
        <f>ROUND(I124*H124,2)</f>
        <v>0</v>
      </c>
      <c r="BL124" s="18" t="s">
        <v>213</v>
      </c>
      <c r="BM124" s="18" t="s">
        <v>1669</v>
      </c>
    </row>
    <row r="125" s="1" customFormat="1">
      <c r="B125" s="39"/>
      <c r="C125" s="40"/>
      <c r="D125" s="229" t="s">
        <v>204</v>
      </c>
      <c r="E125" s="40"/>
      <c r="F125" s="230" t="s">
        <v>1668</v>
      </c>
      <c r="G125" s="40"/>
      <c r="H125" s="40"/>
      <c r="I125" s="144"/>
      <c r="J125" s="40"/>
      <c r="K125" s="40"/>
      <c r="L125" s="44"/>
      <c r="M125" s="231"/>
      <c r="N125" s="80"/>
      <c r="O125" s="80"/>
      <c r="P125" s="80"/>
      <c r="Q125" s="80"/>
      <c r="R125" s="80"/>
      <c r="S125" s="80"/>
      <c r="T125" s="81"/>
      <c r="AT125" s="18" t="s">
        <v>204</v>
      </c>
      <c r="AU125" s="18" t="s">
        <v>86</v>
      </c>
    </row>
    <row r="126" s="12" customFormat="1">
      <c r="B126" s="235"/>
      <c r="C126" s="236"/>
      <c r="D126" s="229" t="s">
        <v>285</v>
      </c>
      <c r="E126" s="237" t="s">
        <v>19</v>
      </c>
      <c r="F126" s="238" t="s">
        <v>1670</v>
      </c>
      <c r="G126" s="236"/>
      <c r="H126" s="239">
        <v>0.54300000000000004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285</v>
      </c>
      <c r="AU126" s="245" t="s">
        <v>86</v>
      </c>
      <c r="AV126" s="12" t="s">
        <v>86</v>
      </c>
      <c r="AW126" s="12" t="s">
        <v>37</v>
      </c>
      <c r="AX126" s="12" t="s">
        <v>84</v>
      </c>
      <c r="AY126" s="245" t="s">
        <v>195</v>
      </c>
    </row>
    <row r="127" s="1" customFormat="1" ht="16.5" customHeight="1">
      <c r="B127" s="39"/>
      <c r="C127" s="217" t="s">
        <v>239</v>
      </c>
      <c r="D127" s="217" t="s">
        <v>198</v>
      </c>
      <c r="E127" s="218" t="s">
        <v>1671</v>
      </c>
      <c r="F127" s="219" t="s">
        <v>1672</v>
      </c>
      <c r="G127" s="220" t="s">
        <v>312</v>
      </c>
      <c r="H127" s="221">
        <v>46.350000000000001</v>
      </c>
      <c r="I127" s="222"/>
      <c r="J127" s="223">
        <f>ROUND(I127*H127,2)</f>
        <v>0</v>
      </c>
      <c r="K127" s="219" t="s">
        <v>208</v>
      </c>
      <c r="L127" s="44"/>
      <c r="M127" s="224" t="s">
        <v>19</v>
      </c>
      <c r="N127" s="225" t="s">
        <v>47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213</v>
      </c>
      <c r="AT127" s="18" t="s">
        <v>198</v>
      </c>
      <c r="AU127" s="18" t="s">
        <v>86</v>
      </c>
      <c r="AY127" s="18" t="s">
        <v>195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84</v>
      </c>
      <c r="BK127" s="228">
        <f>ROUND(I127*H127,2)</f>
        <v>0</v>
      </c>
      <c r="BL127" s="18" t="s">
        <v>213</v>
      </c>
      <c r="BM127" s="18" t="s">
        <v>1673</v>
      </c>
    </row>
    <row r="128" s="1" customFormat="1">
      <c r="B128" s="39"/>
      <c r="C128" s="40"/>
      <c r="D128" s="229" t="s">
        <v>204</v>
      </c>
      <c r="E128" s="40"/>
      <c r="F128" s="230" t="s">
        <v>1674</v>
      </c>
      <c r="G128" s="40"/>
      <c r="H128" s="40"/>
      <c r="I128" s="144"/>
      <c r="J128" s="40"/>
      <c r="K128" s="40"/>
      <c r="L128" s="44"/>
      <c r="M128" s="231"/>
      <c r="N128" s="80"/>
      <c r="O128" s="80"/>
      <c r="P128" s="80"/>
      <c r="Q128" s="80"/>
      <c r="R128" s="80"/>
      <c r="S128" s="80"/>
      <c r="T128" s="81"/>
      <c r="AT128" s="18" t="s">
        <v>204</v>
      </c>
      <c r="AU128" s="18" t="s">
        <v>86</v>
      </c>
    </row>
    <row r="129" s="12" customFormat="1">
      <c r="B129" s="235"/>
      <c r="C129" s="236"/>
      <c r="D129" s="229" t="s">
        <v>285</v>
      </c>
      <c r="E129" s="237" t="s">
        <v>19</v>
      </c>
      <c r="F129" s="238" t="s">
        <v>1659</v>
      </c>
      <c r="G129" s="236"/>
      <c r="H129" s="239">
        <v>46.350000000000001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285</v>
      </c>
      <c r="AU129" s="245" t="s">
        <v>86</v>
      </c>
      <c r="AV129" s="12" t="s">
        <v>86</v>
      </c>
      <c r="AW129" s="12" t="s">
        <v>37</v>
      </c>
      <c r="AX129" s="12" t="s">
        <v>84</v>
      </c>
      <c r="AY129" s="245" t="s">
        <v>195</v>
      </c>
    </row>
    <row r="130" s="1" customFormat="1" ht="16.5" customHeight="1">
      <c r="B130" s="39"/>
      <c r="C130" s="217" t="s">
        <v>243</v>
      </c>
      <c r="D130" s="217" t="s">
        <v>198</v>
      </c>
      <c r="E130" s="218" t="s">
        <v>1675</v>
      </c>
      <c r="F130" s="219" t="s">
        <v>1676</v>
      </c>
      <c r="G130" s="220" t="s">
        <v>282</v>
      </c>
      <c r="H130" s="221">
        <v>21.5</v>
      </c>
      <c r="I130" s="222"/>
      <c r="J130" s="223">
        <f>ROUND(I130*H130,2)</f>
        <v>0</v>
      </c>
      <c r="K130" s="219" t="s">
        <v>208</v>
      </c>
      <c r="L130" s="44"/>
      <c r="M130" s="224" t="s">
        <v>19</v>
      </c>
      <c r="N130" s="225" t="s">
        <v>47</v>
      </c>
      <c r="O130" s="80"/>
      <c r="P130" s="226">
        <f>O130*H130</f>
        <v>0</v>
      </c>
      <c r="Q130" s="226">
        <v>0.0264</v>
      </c>
      <c r="R130" s="226">
        <f>Q130*H130</f>
        <v>0.56759999999999999</v>
      </c>
      <c r="S130" s="226">
        <v>0</v>
      </c>
      <c r="T130" s="227">
        <f>S130*H130</f>
        <v>0</v>
      </c>
      <c r="AR130" s="18" t="s">
        <v>213</v>
      </c>
      <c r="AT130" s="18" t="s">
        <v>198</v>
      </c>
      <c r="AU130" s="18" t="s">
        <v>86</v>
      </c>
      <c r="AY130" s="18" t="s">
        <v>195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84</v>
      </c>
      <c r="BK130" s="228">
        <f>ROUND(I130*H130,2)</f>
        <v>0</v>
      </c>
      <c r="BL130" s="18" t="s">
        <v>213</v>
      </c>
      <c r="BM130" s="18" t="s">
        <v>1677</v>
      </c>
    </row>
    <row r="131" s="1" customFormat="1">
      <c r="B131" s="39"/>
      <c r="C131" s="40"/>
      <c r="D131" s="229" t="s">
        <v>204</v>
      </c>
      <c r="E131" s="40"/>
      <c r="F131" s="230" t="s">
        <v>1678</v>
      </c>
      <c r="G131" s="40"/>
      <c r="H131" s="40"/>
      <c r="I131" s="144"/>
      <c r="J131" s="40"/>
      <c r="K131" s="40"/>
      <c r="L131" s="44"/>
      <c r="M131" s="231"/>
      <c r="N131" s="80"/>
      <c r="O131" s="80"/>
      <c r="P131" s="80"/>
      <c r="Q131" s="80"/>
      <c r="R131" s="80"/>
      <c r="S131" s="80"/>
      <c r="T131" s="81"/>
      <c r="AT131" s="18" t="s">
        <v>204</v>
      </c>
      <c r="AU131" s="18" t="s">
        <v>86</v>
      </c>
    </row>
    <row r="132" s="12" customFormat="1">
      <c r="B132" s="235"/>
      <c r="C132" s="236"/>
      <c r="D132" s="229" t="s">
        <v>285</v>
      </c>
      <c r="E132" s="237" t="s">
        <v>19</v>
      </c>
      <c r="F132" s="238" t="s">
        <v>1679</v>
      </c>
      <c r="G132" s="236"/>
      <c r="H132" s="239">
        <v>21.5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285</v>
      </c>
      <c r="AU132" s="245" t="s">
        <v>86</v>
      </c>
      <c r="AV132" s="12" t="s">
        <v>86</v>
      </c>
      <c r="AW132" s="12" t="s">
        <v>37</v>
      </c>
      <c r="AX132" s="12" t="s">
        <v>84</v>
      </c>
      <c r="AY132" s="245" t="s">
        <v>195</v>
      </c>
    </row>
    <row r="133" s="1" customFormat="1" ht="16.5" customHeight="1">
      <c r="B133" s="39"/>
      <c r="C133" s="217" t="s">
        <v>249</v>
      </c>
      <c r="D133" s="217" t="s">
        <v>198</v>
      </c>
      <c r="E133" s="218" t="s">
        <v>481</v>
      </c>
      <c r="F133" s="219" t="s">
        <v>1187</v>
      </c>
      <c r="G133" s="220" t="s">
        <v>289</v>
      </c>
      <c r="H133" s="221">
        <v>2.0960000000000001</v>
      </c>
      <c r="I133" s="222"/>
      <c r="J133" s="223">
        <f>ROUND(I133*H133,2)</f>
        <v>0</v>
      </c>
      <c r="K133" s="219" t="s">
        <v>19</v>
      </c>
      <c r="L133" s="44"/>
      <c r="M133" s="224" t="s">
        <v>19</v>
      </c>
      <c r="N133" s="225" t="s">
        <v>47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18" t="s">
        <v>213</v>
      </c>
      <c r="AT133" s="18" t="s">
        <v>198</v>
      </c>
      <c r="AU133" s="18" t="s">
        <v>86</v>
      </c>
      <c r="AY133" s="18" t="s">
        <v>195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84</v>
      </c>
      <c r="BK133" s="228">
        <f>ROUND(I133*H133,2)</f>
        <v>0</v>
      </c>
      <c r="BL133" s="18" t="s">
        <v>213</v>
      </c>
      <c r="BM133" s="18" t="s">
        <v>1680</v>
      </c>
    </row>
    <row r="134" s="1" customFormat="1">
      <c r="B134" s="39"/>
      <c r="C134" s="40"/>
      <c r="D134" s="229" t="s">
        <v>204</v>
      </c>
      <c r="E134" s="40"/>
      <c r="F134" s="230" t="s">
        <v>484</v>
      </c>
      <c r="G134" s="40"/>
      <c r="H134" s="40"/>
      <c r="I134" s="144"/>
      <c r="J134" s="40"/>
      <c r="K134" s="40"/>
      <c r="L134" s="44"/>
      <c r="M134" s="231"/>
      <c r="N134" s="80"/>
      <c r="O134" s="80"/>
      <c r="P134" s="80"/>
      <c r="Q134" s="80"/>
      <c r="R134" s="80"/>
      <c r="S134" s="80"/>
      <c r="T134" s="81"/>
      <c r="AT134" s="18" t="s">
        <v>204</v>
      </c>
      <c r="AU134" s="18" t="s">
        <v>86</v>
      </c>
    </row>
    <row r="135" s="12" customFormat="1">
      <c r="B135" s="235"/>
      <c r="C135" s="236"/>
      <c r="D135" s="229" t="s">
        <v>285</v>
      </c>
      <c r="E135" s="237" t="s">
        <v>19</v>
      </c>
      <c r="F135" s="238" t="s">
        <v>1681</v>
      </c>
      <c r="G135" s="236"/>
      <c r="H135" s="239">
        <v>2.0960000000000001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285</v>
      </c>
      <c r="AU135" s="245" t="s">
        <v>86</v>
      </c>
      <c r="AV135" s="12" t="s">
        <v>86</v>
      </c>
      <c r="AW135" s="12" t="s">
        <v>37</v>
      </c>
      <c r="AX135" s="12" t="s">
        <v>84</v>
      </c>
      <c r="AY135" s="245" t="s">
        <v>195</v>
      </c>
    </row>
    <row r="136" s="1" customFormat="1" ht="16.5" customHeight="1">
      <c r="B136" s="39"/>
      <c r="C136" s="217" t="s">
        <v>253</v>
      </c>
      <c r="D136" s="217" t="s">
        <v>198</v>
      </c>
      <c r="E136" s="218" t="s">
        <v>330</v>
      </c>
      <c r="F136" s="219" t="s">
        <v>331</v>
      </c>
      <c r="G136" s="220" t="s">
        <v>289</v>
      </c>
      <c r="H136" s="221">
        <v>2.0960000000000001</v>
      </c>
      <c r="I136" s="222"/>
      <c r="J136" s="223">
        <f>ROUND(I136*H136,2)</f>
        <v>0</v>
      </c>
      <c r="K136" s="219" t="s">
        <v>208</v>
      </c>
      <c r="L136" s="44"/>
      <c r="M136" s="224" t="s">
        <v>19</v>
      </c>
      <c r="N136" s="225" t="s">
        <v>47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213</v>
      </c>
      <c r="AT136" s="18" t="s">
        <v>198</v>
      </c>
      <c r="AU136" s="18" t="s">
        <v>86</v>
      </c>
      <c r="AY136" s="18" t="s">
        <v>195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84</v>
      </c>
      <c r="BK136" s="228">
        <f>ROUND(I136*H136,2)</f>
        <v>0</v>
      </c>
      <c r="BL136" s="18" t="s">
        <v>213</v>
      </c>
      <c r="BM136" s="18" t="s">
        <v>1682</v>
      </c>
    </row>
    <row r="137" s="1" customFormat="1">
      <c r="B137" s="39"/>
      <c r="C137" s="40"/>
      <c r="D137" s="229" t="s">
        <v>204</v>
      </c>
      <c r="E137" s="40"/>
      <c r="F137" s="230" t="s">
        <v>331</v>
      </c>
      <c r="G137" s="40"/>
      <c r="H137" s="40"/>
      <c r="I137" s="144"/>
      <c r="J137" s="40"/>
      <c r="K137" s="40"/>
      <c r="L137" s="44"/>
      <c r="M137" s="231"/>
      <c r="N137" s="80"/>
      <c r="O137" s="80"/>
      <c r="P137" s="80"/>
      <c r="Q137" s="80"/>
      <c r="R137" s="80"/>
      <c r="S137" s="80"/>
      <c r="T137" s="81"/>
      <c r="AT137" s="18" t="s">
        <v>204</v>
      </c>
      <c r="AU137" s="18" t="s">
        <v>86</v>
      </c>
    </row>
    <row r="138" s="12" customFormat="1">
      <c r="B138" s="235"/>
      <c r="C138" s="236"/>
      <c r="D138" s="229" t="s">
        <v>285</v>
      </c>
      <c r="E138" s="237" t="s">
        <v>19</v>
      </c>
      <c r="F138" s="238" t="s">
        <v>1681</v>
      </c>
      <c r="G138" s="236"/>
      <c r="H138" s="239">
        <v>2.0960000000000001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285</v>
      </c>
      <c r="AU138" s="245" t="s">
        <v>86</v>
      </c>
      <c r="AV138" s="12" t="s">
        <v>86</v>
      </c>
      <c r="AW138" s="12" t="s">
        <v>37</v>
      </c>
      <c r="AX138" s="12" t="s">
        <v>84</v>
      </c>
      <c r="AY138" s="245" t="s">
        <v>195</v>
      </c>
    </row>
    <row r="139" s="1" customFormat="1" ht="16.5" customHeight="1">
      <c r="B139" s="39"/>
      <c r="C139" s="217" t="s">
        <v>257</v>
      </c>
      <c r="D139" s="217" t="s">
        <v>198</v>
      </c>
      <c r="E139" s="218" t="s">
        <v>334</v>
      </c>
      <c r="F139" s="219" t="s">
        <v>335</v>
      </c>
      <c r="G139" s="220" t="s">
        <v>336</v>
      </c>
      <c r="H139" s="221">
        <v>4.1920000000000002</v>
      </c>
      <c r="I139" s="222"/>
      <c r="J139" s="223">
        <f>ROUND(I139*H139,2)</f>
        <v>0</v>
      </c>
      <c r="K139" s="219" t="s">
        <v>208</v>
      </c>
      <c r="L139" s="44"/>
      <c r="M139" s="224" t="s">
        <v>19</v>
      </c>
      <c r="N139" s="225" t="s">
        <v>47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213</v>
      </c>
      <c r="AT139" s="18" t="s">
        <v>198</v>
      </c>
      <c r="AU139" s="18" t="s">
        <v>86</v>
      </c>
      <c r="AY139" s="18" t="s">
        <v>195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84</v>
      </c>
      <c r="BK139" s="228">
        <f>ROUND(I139*H139,2)</f>
        <v>0</v>
      </c>
      <c r="BL139" s="18" t="s">
        <v>213</v>
      </c>
      <c r="BM139" s="18" t="s">
        <v>1683</v>
      </c>
    </row>
    <row r="140" s="1" customFormat="1">
      <c r="B140" s="39"/>
      <c r="C140" s="40"/>
      <c r="D140" s="229" t="s">
        <v>204</v>
      </c>
      <c r="E140" s="40"/>
      <c r="F140" s="230" t="s">
        <v>338</v>
      </c>
      <c r="G140" s="40"/>
      <c r="H140" s="40"/>
      <c r="I140" s="144"/>
      <c r="J140" s="40"/>
      <c r="K140" s="40"/>
      <c r="L140" s="44"/>
      <c r="M140" s="231"/>
      <c r="N140" s="80"/>
      <c r="O140" s="80"/>
      <c r="P140" s="80"/>
      <c r="Q140" s="80"/>
      <c r="R140" s="80"/>
      <c r="S140" s="80"/>
      <c r="T140" s="81"/>
      <c r="AT140" s="18" t="s">
        <v>204</v>
      </c>
      <c r="AU140" s="18" t="s">
        <v>86</v>
      </c>
    </row>
    <row r="141" s="12" customFormat="1">
      <c r="B141" s="235"/>
      <c r="C141" s="236"/>
      <c r="D141" s="229" t="s">
        <v>285</v>
      </c>
      <c r="E141" s="237" t="s">
        <v>19</v>
      </c>
      <c r="F141" s="238" t="s">
        <v>1684</v>
      </c>
      <c r="G141" s="236"/>
      <c r="H141" s="239">
        <v>4.1920000000000002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285</v>
      </c>
      <c r="AU141" s="245" t="s">
        <v>86</v>
      </c>
      <c r="AV141" s="12" t="s">
        <v>86</v>
      </c>
      <c r="AW141" s="12" t="s">
        <v>37</v>
      </c>
      <c r="AX141" s="12" t="s">
        <v>84</v>
      </c>
      <c r="AY141" s="245" t="s">
        <v>195</v>
      </c>
    </row>
    <row r="142" s="1" customFormat="1" ht="16.5" customHeight="1">
      <c r="B142" s="39"/>
      <c r="C142" s="217" t="s">
        <v>8</v>
      </c>
      <c r="D142" s="217" t="s">
        <v>198</v>
      </c>
      <c r="E142" s="218" t="s">
        <v>1193</v>
      </c>
      <c r="F142" s="219" t="s">
        <v>1194</v>
      </c>
      <c r="G142" s="220" t="s">
        <v>289</v>
      </c>
      <c r="H142" s="221">
        <v>35.915999999999997</v>
      </c>
      <c r="I142" s="222"/>
      <c r="J142" s="223">
        <f>ROUND(I142*H142,2)</f>
        <v>0</v>
      </c>
      <c r="K142" s="219" t="s">
        <v>208</v>
      </c>
      <c r="L142" s="44"/>
      <c r="M142" s="224" t="s">
        <v>19</v>
      </c>
      <c r="N142" s="225" t="s">
        <v>47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213</v>
      </c>
      <c r="AT142" s="18" t="s">
        <v>198</v>
      </c>
      <c r="AU142" s="18" t="s">
        <v>86</v>
      </c>
      <c r="AY142" s="18" t="s">
        <v>195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84</v>
      </c>
      <c r="BK142" s="228">
        <f>ROUND(I142*H142,2)</f>
        <v>0</v>
      </c>
      <c r="BL142" s="18" t="s">
        <v>213</v>
      </c>
      <c r="BM142" s="18" t="s">
        <v>1685</v>
      </c>
    </row>
    <row r="143" s="1" customFormat="1">
      <c r="B143" s="39"/>
      <c r="C143" s="40"/>
      <c r="D143" s="229" t="s">
        <v>204</v>
      </c>
      <c r="E143" s="40"/>
      <c r="F143" s="230" t="s">
        <v>1196</v>
      </c>
      <c r="G143" s="40"/>
      <c r="H143" s="40"/>
      <c r="I143" s="144"/>
      <c r="J143" s="40"/>
      <c r="K143" s="40"/>
      <c r="L143" s="44"/>
      <c r="M143" s="231"/>
      <c r="N143" s="80"/>
      <c r="O143" s="80"/>
      <c r="P143" s="80"/>
      <c r="Q143" s="80"/>
      <c r="R143" s="80"/>
      <c r="S143" s="80"/>
      <c r="T143" s="81"/>
      <c r="AT143" s="18" t="s">
        <v>204</v>
      </c>
      <c r="AU143" s="18" t="s">
        <v>86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1686</v>
      </c>
      <c r="G144" s="236"/>
      <c r="H144" s="239">
        <v>16.356000000000002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76</v>
      </c>
      <c r="AY144" s="245" t="s">
        <v>195</v>
      </c>
    </row>
    <row r="145" s="12" customFormat="1">
      <c r="B145" s="235"/>
      <c r="C145" s="236"/>
      <c r="D145" s="229" t="s">
        <v>285</v>
      </c>
      <c r="E145" s="237" t="s">
        <v>19</v>
      </c>
      <c r="F145" s="238" t="s">
        <v>1687</v>
      </c>
      <c r="G145" s="236"/>
      <c r="H145" s="239">
        <v>19.559999999999999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285</v>
      </c>
      <c r="AU145" s="245" t="s">
        <v>86</v>
      </c>
      <c r="AV145" s="12" t="s">
        <v>86</v>
      </c>
      <c r="AW145" s="12" t="s">
        <v>37</v>
      </c>
      <c r="AX145" s="12" t="s">
        <v>76</v>
      </c>
      <c r="AY145" s="245" t="s">
        <v>195</v>
      </c>
    </row>
    <row r="146" s="13" customFormat="1">
      <c r="B146" s="246"/>
      <c r="C146" s="247"/>
      <c r="D146" s="229" t="s">
        <v>285</v>
      </c>
      <c r="E146" s="248" t="s">
        <v>19</v>
      </c>
      <c r="F146" s="249" t="s">
        <v>294</v>
      </c>
      <c r="G146" s="247"/>
      <c r="H146" s="250">
        <v>35.915999999999997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285</v>
      </c>
      <c r="AU146" s="256" t="s">
        <v>86</v>
      </c>
      <c r="AV146" s="13" t="s">
        <v>213</v>
      </c>
      <c r="AW146" s="13" t="s">
        <v>37</v>
      </c>
      <c r="AX146" s="13" t="s">
        <v>84</v>
      </c>
      <c r="AY146" s="256" t="s">
        <v>195</v>
      </c>
    </row>
    <row r="147" s="1" customFormat="1" ht="16.5" customHeight="1">
      <c r="B147" s="39"/>
      <c r="C147" s="217" t="s">
        <v>267</v>
      </c>
      <c r="D147" s="217" t="s">
        <v>198</v>
      </c>
      <c r="E147" s="218" t="s">
        <v>1688</v>
      </c>
      <c r="F147" s="219" t="s">
        <v>1689</v>
      </c>
      <c r="G147" s="220" t="s">
        <v>282</v>
      </c>
      <c r="H147" s="221">
        <v>144.5</v>
      </c>
      <c r="I147" s="222"/>
      <c r="J147" s="223">
        <f>ROUND(I147*H147,2)</f>
        <v>0</v>
      </c>
      <c r="K147" s="219" t="s">
        <v>208</v>
      </c>
      <c r="L147" s="44"/>
      <c r="M147" s="224" t="s">
        <v>19</v>
      </c>
      <c r="N147" s="225" t="s">
        <v>47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213</v>
      </c>
      <c r="AT147" s="18" t="s">
        <v>198</v>
      </c>
      <c r="AU147" s="18" t="s">
        <v>86</v>
      </c>
      <c r="AY147" s="18" t="s">
        <v>195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84</v>
      </c>
      <c r="BK147" s="228">
        <f>ROUND(I147*H147,2)</f>
        <v>0</v>
      </c>
      <c r="BL147" s="18" t="s">
        <v>213</v>
      </c>
      <c r="BM147" s="18" t="s">
        <v>1690</v>
      </c>
    </row>
    <row r="148" s="1" customFormat="1">
      <c r="B148" s="39"/>
      <c r="C148" s="40"/>
      <c r="D148" s="229" t="s">
        <v>204</v>
      </c>
      <c r="E148" s="40"/>
      <c r="F148" s="230" t="s">
        <v>1691</v>
      </c>
      <c r="G148" s="40"/>
      <c r="H148" s="40"/>
      <c r="I148" s="144"/>
      <c r="J148" s="40"/>
      <c r="K148" s="40"/>
      <c r="L148" s="44"/>
      <c r="M148" s="231"/>
      <c r="N148" s="80"/>
      <c r="O148" s="80"/>
      <c r="P148" s="80"/>
      <c r="Q148" s="80"/>
      <c r="R148" s="80"/>
      <c r="S148" s="80"/>
      <c r="T148" s="81"/>
      <c r="AT148" s="18" t="s">
        <v>204</v>
      </c>
      <c r="AU148" s="18" t="s">
        <v>86</v>
      </c>
    </row>
    <row r="149" s="12" customFormat="1">
      <c r="B149" s="235"/>
      <c r="C149" s="236"/>
      <c r="D149" s="229" t="s">
        <v>285</v>
      </c>
      <c r="E149" s="237" t="s">
        <v>19</v>
      </c>
      <c r="F149" s="238" t="s">
        <v>1692</v>
      </c>
      <c r="G149" s="236"/>
      <c r="H149" s="239">
        <v>144.5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285</v>
      </c>
      <c r="AU149" s="245" t="s">
        <v>86</v>
      </c>
      <c r="AV149" s="12" t="s">
        <v>86</v>
      </c>
      <c r="AW149" s="12" t="s">
        <v>37</v>
      </c>
      <c r="AX149" s="12" t="s">
        <v>84</v>
      </c>
      <c r="AY149" s="245" t="s">
        <v>195</v>
      </c>
    </row>
    <row r="150" s="1" customFormat="1" ht="16.5" customHeight="1">
      <c r="B150" s="39"/>
      <c r="C150" s="270" t="s">
        <v>366</v>
      </c>
      <c r="D150" s="270" t="s">
        <v>497</v>
      </c>
      <c r="E150" s="271" t="s">
        <v>522</v>
      </c>
      <c r="F150" s="272" t="s">
        <v>523</v>
      </c>
      <c r="G150" s="273" t="s">
        <v>390</v>
      </c>
      <c r="H150" s="274">
        <v>2.1680000000000001</v>
      </c>
      <c r="I150" s="275"/>
      <c r="J150" s="276">
        <f>ROUND(I150*H150,2)</f>
        <v>0</v>
      </c>
      <c r="K150" s="272" t="s">
        <v>208</v>
      </c>
      <c r="L150" s="277"/>
      <c r="M150" s="278" t="s">
        <v>19</v>
      </c>
      <c r="N150" s="279" t="s">
        <v>47</v>
      </c>
      <c r="O150" s="80"/>
      <c r="P150" s="226">
        <f>O150*H150</f>
        <v>0</v>
      </c>
      <c r="Q150" s="226">
        <v>0.001</v>
      </c>
      <c r="R150" s="226">
        <f>Q150*H150</f>
        <v>0.0021680000000000002</v>
      </c>
      <c r="S150" s="226">
        <v>0</v>
      </c>
      <c r="T150" s="227">
        <f>S150*H150</f>
        <v>0</v>
      </c>
      <c r="AR150" s="18" t="s">
        <v>229</v>
      </c>
      <c r="AT150" s="18" t="s">
        <v>497</v>
      </c>
      <c r="AU150" s="18" t="s">
        <v>86</v>
      </c>
      <c r="AY150" s="18" t="s">
        <v>195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84</v>
      </c>
      <c r="BK150" s="228">
        <f>ROUND(I150*H150,2)</f>
        <v>0</v>
      </c>
      <c r="BL150" s="18" t="s">
        <v>213</v>
      </c>
      <c r="BM150" s="18" t="s">
        <v>1693</v>
      </c>
    </row>
    <row r="151" s="1" customFormat="1">
      <c r="B151" s="39"/>
      <c r="C151" s="40"/>
      <c r="D151" s="229" t="s">
        <v>204</v>
      </c>
      <c r="E151" s="40"/>
      <c r="F151" s="230" t="s">
        <v>523</v>
      </c>
      <c r="G151" s="40"/>
      <c r="H151" s="40"/>
      <c r="I151" s="144"/>
      <c r="J151" s="40"/>
      <c r="K151" s="40"/>
      <c r="L151" s="44"/>
      <c r="M151" s="231"/>
      <c r="N151" s="80"/>
      <c r="O151" s="80"/>
      <c r="P151" s="80"/>
      <c r="Q151" s="80"/>
      <c r="R151" s="80"/>
      <c r="S151" s="80"/>
      <c r="T151" s="81"/>
      <c r="AT151" s="18" t="s">
        <v>204</v>
      </c>
      <c r="AU151" s="18" t="s">
        <v>86</v>
      </c>
    </row>
    <row r="152" s="12" customFormat="1">
      <c r="B152" s="235"/>
      <c r="C152" s="236"/>
      <c r="D152" s="229" t="s">
        <v>285</v>
      </c>
      <c r="E152" s="237" t="s">
        <v>19</v>
      </c>
      <c r="F152" s="238" t="s">
        <v>1694</v>
      </c>
      <c r="G152" s="236"/>
      <c r="H152" s="239">
        <v>2.1680000000000001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285</v>
      </c>
      <c r="AU152" s="245" t="s">
        <v>86</v>
      </c>
      <c r="AV152" s="12" t="s">
        <v>86</v>
      </c>
      <c r="AW152" s="12" t="s">
        <v>37</v>
      </c>
      <c r="AX152" s="12" t="s">
        <v>84</v>
      </c>
      <c r="AY152" s="245" t="s">
        <v>195</v>
      </c>
    </row>
    <row r="153" s="1" customFormat="1" ht="16.5" customHeight="1">
      <c r="B153" s="39"/>
      <c r="C153" s="217" t="s">
        <v>373</v>
      </c>
      <c r="D153" s="217" t="s">
        <v>198</v>
      </c>
      <c r="E153" s="218" t="s">
        <v>1695</v>
      </c>
      <c r="F153" s="219" t="s">
        <v>1696</v>
      </c>
      <c r="G153" s="220" t="s">
        <v>282</v>
      </c>
      <c r="H153" s="221">
        <v>76.5</v>
      </c>
      <c r="I153" s="222"/>
      <c r="J153" s="223">
        <f>ROUND(I153*H153,2)</f>
        <v>0</v>
      </c>
      <c r="K153" s="219" t="s">
        <v>208</v>
      </c>
      <c r="L153" s="44"/>
      <c r="M153" s="224" t="s">
        <v>19</v>
      </c>
      <c r="N153" s="225" t="s">
        <v>47</v>
      </c>
      <c r="O153" s="8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18" t="s">
        <v>213</v>
      </c>
      <c r="AT153" s="18" t="s">
        <v>198</v>
      </c>
      <c r="AU153" s="18" t="s">
        <v>86</v>
      </c>
      <c r="AY153" s="18" t="s">
        <v>195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8" t="s">
        <v>84</v>
      </c>
      <c r="BK153" s="228">
        <f>ROUND(I153*H153,2)</f>
        <v>0</v>
      </c>
      <c r="BL153" s="18" t="s">
        <v>213</v>
      </c>
      <c r="BM153" s="18" t="s">
        <v>1697</v>
      </c>
    </row>
    <row r="154" s="1" customFormat="1">
      <c r="B154" s="39"/>
      <c r="C154" s="40"/>
      <c r="D154" s="229" t="s">
        <v>204</v>
      </c>
      <c r="E154" s="40"/>
      <c r="F154" s="230" t="s">
        <v>1698</v>
      </c>
      <c r="G154" s="40"/>
      <c r="H154" s="40"/>
      <c r="I154" s="144"/>
      <c r="J154" s="40"/>
      <c r="K154" s="40"/>
      <c r="L154" s="44"/>
      <c r="M154" s="231"/>
      <c r="N154" s="80"/>
      <c r="O154" s="80"/>
      <c r="P154" s="80"/>
      <c r="Q154" s="80"/>
      <c r="R154" s="80"/>
      <c r="S154" s="80"/>
      <c r="T154" s="81"/>
      <c r="AT154" s="18" t="s">
        <v>204</v>
      </c>
      <c r="AU154" s="18" t="s">
        <v>86</v>
      </c>
    </row>
    <row r="155" s="12" customFormat="1">
      <c r="B155" s="235"/>
      <c r="C155" s="236"/>
      <c r="D155" s="229" t="s">
        <v>285</v>
      </c>
      <c r="E155" s="237" t="s">
        <v>19</v>
      </c>
      <c r="F155" s="238" t="s">
        <v>1699</v>
      </c>
      <c r="G155" s="236"/>
      <c r="H155" s="239">
        <v>76.5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285</v>
      </c>
      <c r="AU155" s="245" t="s">
        <v>86</v>
      </c>
      <c r="AV155" s="12" t="s">
        <v>86</v>
      </c>
      <c r="AW155" s="12" t="s">
        <v>37</v>
      </c>
      <c r="AX155" s="12" t="s">
        <v>84</v>
      </c>
      <c r="AY155" s="245" t="s">
        <v>195</v>
      </c>
    </row>
    <row r="156" s="11" customFormat="1" ht="22.8" customHeight="1">
      <c r="B156" s="201"/>
      <c r="C156" s="202"/>
      <c r="D156" s="203" t="s">
        <v>75</v>
      </c>
      <c r="E156" s="215" t="s">
        <v>86</v>
      </c>
      <c r="F156" s="215" t="s">
        <v>531</v>
      </c>
      <c r="G156" s="202"/>
      <c r="H156" s="202"/>
      <c r="I156" s="205"/>
      <c r="J156" s="216">
        <f>BK156</f>
        <v>0</v>
      </c>
      <c r="K156" s="202"/>
      <c r="L156" s="207"/>
      <c r="M156" s="208"/>
      <c r="N156" s="209"/>
      <c r="O156" s="209"/>
      <c r="P156" s="210">
        <f>SUM(P157:P179)</f>
        <v>0</v>
      </c>
      <c r="Q156" s="209"/>
      <c r="R156" s="210">
        <f>SUM(R157:R179)</f>
        <v>44.919154600000006</v>
      </c>
      <c r="S156" s="209"/>
      <c r="T156" s="211">
        <f>SUM(T157:T179)</f>
        <v>0</v>
      </c>
      <c r="AR156" s="212" t="s">
        <v>84</v>
      </c>
      <c r="AT156" s="213" t="s">
        <v>75</v>
      </c>
      <c r="AU156" s="213" t="s">
        <v>84</v>
      </c>
      <c r="AY156" s="212" t="s">
        <v>195</v>
      </c>
      <c r="BK156" s="214">
        <f>SUM(BK157:BK179)</f>
        <v>0</v>
      </c>
    </row>
    <row r="157" s="1" customFormat="1" ht="16.5" customHeight="1">
      <c r="B157" s="39"/>
      <c r="C157" s="217" t="s">
        <v>381</v>
      </c>
      <c r="D157" s="217" t="s">
        <v>198</v>
      </c>
      <c r="E157" s="218" t="s">
        <v>1700</v>
      </c>
      <c r="F157" s="219" t="s">
        <v>1701</v>
      </c>
      <c r="G157" s="220" t="s">
        <v>312</v>
      </c>
      <c r="H157" s="221">
        <v>46.350000000000001</v>
      </c>
      <c r="I157" s="222"/>
      <c r="J157" s="223">
        <f>ROUND(I157*H157,2)</f>
        <v>0</v>
      </c>
      <c r="K157" s="219" t="s">
        <v>208</v>
      </c>
      <c r="L157" s="44"/>
      <c r="M157" s="224" t="s">
        <v>19</v>
      </c>
      <c r="N157" s="225" t="s">
        <v>47</v>
      </c>
      <c r="O157" s="80"/>
      <c r="P157" s="226">
        <f>O157*H157</f>
        <v>0</v>
      </c>
      <c r="Q157" s="226">
        <v>0.00038000000000000002</v>
      </c>
      <c r="R157" s="226">
        <f>Q157*H157</f>
        <v>0.017613</v>
      </c>
      <c r="S157" s="226">
        <v>0</v>
      </c>
      <c r="T157" s="227">
        <f>S157*H157</f>
        <v>0</v>
      </c>
      <c r="AR157" s="18" t="s">
        <v>213</v>
      </c>
      <c r="AT157" s="18" t="s">
        <v>198</v>
      </c>
      <c r="AU157" s="18" t="s">
        <v>86</v>
      </c>
      <c r="AY157" s="18" t="s">
        <v>195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84</v>
      </c>
      <c r="BK157" s="228">
        <f>ROUND(I157*H157,2)</f>
        <v>0</v>
      </c>
      <c r="BL157" s="18" t="s">
        <v>213</v>
      </c>
      <c r="BM157" s="18" t="s">
        <v>1702</v>
      </c>
    </row>
    <row r="158" s="1" customFormat="1">
      <c r="B158" s="39"/>
      <c r="C158" s="40"/>
      <c r="D158" s="229" t="s">
        <v>204</v>
      </c>
      <c r="E158" s="40"/>
      <c r="F158" s="230" t="s">
        <v>1703</v>
      </c>
      <c r="G158" s="40"/>
      <c r="H158" s="40"/>
      <c r="I158" s="144"/>
      <c r="J158" s="40"/>
      <c r="K158" s="40"/>
      <c r="L158" s="44"/>
      <c r="M158" s="231"/>
      <c r="N158" s="80"/>
      <c r="O158" s="80"/>
      <c r="P158" s="80"/>
      <c r="Q158" s="80"/>
      <c r="R158" s="80"/>
      <c r="S158" s="80"/>
      <c r="T158" s="81"/>
      <c r="AT158" s="18" t="s">
        <v>204</v>
      </c>
      <c r="AU158" s="18" t="s">
        <v>86</v>
      </c>
    </row>
    <row r="159" s="12" customFormat="1">
      <c r="B159" s="235"/>
      <c r="C159" s="236"/>
      <c r="D159" s="229" t="s">
        <v>285</v>
      </c>
      <c r="E159" s="237" t="s">
        <v>19</v>
      </c>
      <c r="F159" s="238" t="s">
        <v>1704</v>
      </c>
      <c r="G159" s="236"/>
      <c r="H159" s="239">
        <v>46.350000000000001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285</v>
      </c>
      <c r="AU159" s="245" t="s">
        <v>86</v>
      </c>
      <c r="AV159" s="12" t="s">
        <v>86</v>
      </c>
      <c r="AW159" s="12" t="s">
        <v>37</v>
      </c>
      <c r="AX159" s="12" t="s">
        <v>84</v>
      </c>
      <c r="AY159" s="245" t="s">
        <v>195</v>
      </c>
    </row>
    <row r="160" s="1" customFormat="1" ht="16.5" customHeight="1">
      <c r="B160" s="39"/>
      <c r="C160" s="217" t="s">
        <v>387</v>
      </c>
      <c r="D160" s="217" t="s">
        <v>198</v>
      </c>
      <c r="E160" s="218" t="s">
        <v>1705</v>
      </c>
      <c r="F160" s="219" t="s">
        <v>1706</v>
      </c>
      <c r="G160" s="220" t="s">
        <v>289</v>
      </c>
      <c r="H160" s="221">
        <v>4.9000000000000004</v>
      </c>
      <c r="I160" s="222"/>
      <c r="J160" s="223">
        <f>ROUND(I160*H160,2)</f>
        <v>0</v>
      </c>
      <c r="K160" s="219" t="s">
        <v>208</v>
      </c>
      <c r="L160" s="44"/>
      <c r="M160" s="224" t="s">
        <v>19</v>
      </c>
      <c r="N160" s="225" t="s">
        <v>47</v>
      </c>
      <c r="O160" s="80"/>
      <c r="P160" s="226">
        <f>O160*H160</f>
        <v>0</v>
      </c>
      <c r="Q160" s="226">
        <v>2.5262500000000001</v>
      </c>
      <c r="R160" s="226">
        <f>Q160*H160</f>
        <v>12.378625000000001</v>
      </c>
      <c r="S160" s="226">
        <v>0</v>
      </c>
      <c r="T160" s="227">
        <f>S160*H160</f>
        <v>0</v>
      </c>
      <c r="AR160" s="18" t="s">
        <v>213</v>
      </c>
      <c r="AT160" s="18" t="s">
        <v>198</v>
      </c>
      <c r="AU160" s="18" t="s">
        <v>86</v>
      </c>
      <c r="AY160" s="18" t="s">
        <v>195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84</v>
      </c>
      <c r="BK160" s="228">
        <f>ROUND(I160*H160,2)</f>
        <v>0</v>
      </c>
      <c r="BL160" s="18" t="s">
        <v>213</v>
      </c>
      <c r="BM160" s="18" t="s">
        <v>1707</v>
      </c>
    </row>
    <row r="161" s="1" customFormat="1">
      <c r="B161" s="39"/>
      <c r="C161" s="40"/>
      <c r="D161" s="229" t="s">
        <v>204</v>
      </c>
      <c r="E161" s="40"/>
      <c r="F161" s="230" t="s">
        <v>1708</v>
      </c>
      <c r="G161" s="40"/>
      <c r="H161" s="40"/>
      <c r="I161" s="144"/>
      <c r="J161" s="40"/>
      <c r="K161" s="40"/>
      <c r="L161" s="44"/>
      <c r="M161" s="231"/>
      <c r="N161" s="80"/>
      <c r="O161" s="80"/>
      <c r="P161" s="80"/>
      <c r="Q161" s="80"/>
      <c r="R161" s="80"/>
      <c r="S161" s="80"/>
      <c r="T161" s="81"/>
      <c r="AT161" s="18" t="s">
        <v>204</v>
      </c>
      <c r="AU161" s="18" t="s">
        <v>86</v>
      </c>
    </row>
    <row r="162" s="12" customFormat="1">
      <c r="B162" s="235"/>
      <c r="C162" s="236"/>
      <c r="D162" s="229" t="s">
        <v>285</v>
      </c>
      <c r="E162" s="237" t="s">
        <v>19</v>
      </c>
      <c r="F162" s="238" t="s">
        <v>1709</v>
      </c>
      <c r="G162" s="236"/>
      <c r="H162" s="239">
        <v>4.9000000000000004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285</v>
      </c>
      <c r="AU162" s="245" t="s">
        <v>86</v>
      </c>
      <c r="AV162" s="12" t="s">
        <v>86</v>
      </c>
      <c r="AW162" s="12" t="s">
        <v>37</v>
      </c>
      <c r="AX162" s="12" t="s">
        <v>84</v>
      </c>
      <c r="AY162" s="245" t="s">
        <v>195</v>
      </c>
    </row>
    <row r="163" s="1" customFormat="1" ht="16.5" customHeight="1">
      <c r="B163" s="39"/>
      <c r="C163" s="217" t="s">
        <v>7</v>
      </c>
      <c r="D163" s="217" t="s">
        <v>198</v>
      </c>
      <c r="E163" s="218" t="s">
        <v>1710</v>
      </c>
      <c r="F163" s="219" t="s">
        <v>1711</v>
      </c>
      <c r="G163" s="220" t="s">
        <v>282</v>
      </c>
      <c r="H163" s="221">
        <v>21.629999999999999</v>
      </c>
      <c r="I163" s="222"/>
      <c r="J163" s="223">
        <f>ROUND(I163*H163,2)</f>
        <v>0</v>
      </c>
      <c r="K163" s="219" t="s">
        <v>208</v>
      </c>
      <c r="L163" s="44"/>
      <c r="M163" s="224" t="s">
        <v>19</v>
      </c>
      <c r="N163" s="225" t="s">
        <v>47</v>
      </c>
      <c r="O163" s="80"/>
      <c r="P163" s="226">
        <f>O163*H163</f>
        <v>0</v>
      </c>
      <c r="Q163" s="226">
        <v>0.0014400000000000001</v>
      </c>
      <c r="R163" s="226">
        <f>Q163*H163</f>
        <v>0.0311472</v>
      </c>
      <c r="S163" s="226">
        <v>0</v>
      </c>
      <c r="T163" s="227">
        <f>S163*H163</f>
        <v>0</v>
      </c>
      <c r="AR163" s="18" t="s">
        <v>213</v>
      </c>
      <c r="AT163" s="18" t="s">
        <v>198</v>
      </c>
      <c r="AU163" s="18" t="s">
        <v>86</v>
      </c>
      <c r="AY163" s="18" t="s">
        <v>195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84</v>
      </c>
      <c r="BK163" s="228">
        <f>ROUND(I163*H163,2)</f>
        <v>0</v>
      </c>
      <c r="BL163" s="18" t="s">
        <v>213</v>
      </c>
      <c r="BM163" s="18" t="s">
        <v>1712</v>
      </c>
    </row>
    <row r="164" s="1" customFormat="1">
      <c r="B164" s="39"/>
      <c r="C164" s="40"/>
      <c r="D164" s="229" t="s">
        <v>204</v>
      </c>
      <c r="E164" s="40"/>
      <c r="F164" s="230" t="s">
        <v>1713</v>
      </c>
      <c r="G164" s="40"/>
      <c r="H164" s="40"/>
      <c r="I164" s="144"/>
      <c r="J164" s="40"/>
      <c r="K164" s="40"/>
      <c r="L164" s="44"/>
      <c r="M164" s="231"/>
      <c r="N164" s="80"/>
      <c r="O164" s="80"/>
      <c r="P164" s="80"/>
      <c r="Q164" s="80"/>
      <c r="R164" s="80"/>
      <c r="S164" s="80"/>
      <c r="T164" s="81"/>
      <c r="AT164" s="18" t="s">
        <v>204</v>
      </c>
      <c r="AU164" s="18" t="s">
        <v>86</v>
      </c>
    </row>
    <row r="165" s="12" customFormat="1">
      <c r="B165" s="235"/>
      <c r="C165" s="236"/>
      <c r="D165" s="229" t="s">
        <v>285</v>
      </c>
      <c r="E165" s="237" t="s">
        <v>19</v>
      </c>
      <c r="F165" s="238" t="s">
        <v>1714</v>
      </c>
      <c r="G165" s="236"/>
      <c r="H165" s="239">
        <v>21.629999999999999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285</v>
      </c>
      <c r="AU165" s="245" t="s">
        <v>86</v>
      </c>
      <c r="AV165" s="12" t="s">
        <v>86</v>
      </c>
      <c r="AW165" s="12" t="s">
        <v>37</v>
      </c>
      <c r="AX165" s="12" t="s">
        <v>84</v>
      </c>
      <c r="AY165" s="245" t="s">
        <v>195</v>
      </c>
    </row>
    <row r="166" s="1" customFormat="1" ht="16.5" customHeight="1">
      <c r="B166" s="39"/>
      <c r="C166" s="217" t="s">
        <v>398</v>
      </c>
      <c r="D166" s="217" t="s">
        <v>198</v>
      </c>
      <c r="E166" s="218" t="s">
        <v>1715</v>
      </c>
      <c r="F166" s="219" t="s">
        <v>1716</v>
      </c>
      <c r="G166" s="220" t="s">
        <v>282</v>
      </c>
      <c r="H166" s="221">
        <v>21.629999999999999</v>
      </c>
      <c r="I166" s="222"/>
      <c r="J166" s="223">
        <f>ROUND(I166*H166,2)</f>
        <v>0</v>
      </c>
      <c r="K166" s="219" t="s">
        <v>208</v>
      </c>
      <c r="L166" s="44"/>
      <c r="M166" s="224" t="s">
        <v>19</v>
      </c>
      <c r="N166" s="225" t="s">
        <v>47</v>
      </c>
      <c r="O166" s="80"/>
      <c r="P166" s="226">
        <f>O166*H166</f>
        <v>0</v>
      </c>
      <c r="Q166" s="226">
        <v>4.0000000000000003E-05</v>
      </c>
      <c r="R166" s="226">
        <f>Q166*H166</f>
        <v>0.0008652</v>
      </c>
      <c r="S166" s="226">
        <v>0</v>
      </c>
      <c r="T166" s="227">
        <f>S166*H166</f>
        <v>0</v>
      </c>
      <c r="AR166" s="18" t="s">
        <v>213</v>
      </c>
      <c r="AT166" s="18" t="s">
        <v>198</v>
      </c>
      <c r="AU166" s="18" t="s">
        <v>86</v>
      </c>
      <c r="AY166" s="18" t="s">
        <v>195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8" t="s">
        <v>84</v>
      </c>
      <c r="BK166" s="228">
        <f>ROUND(I166*H166,2)</f>
        <v>0</v>
      </c>
      <c r="BL166" s="18" t="s">
        <v>213</v>
      </c>
      <c r="BM166" s="18" t="s">
        <v>1717</v>
      </c>
    </row>
    <row r="167" s="1" customFormat="1">
      <c r="B167" s="39"/>
      <c r="C167" s="40"/>
      <c r="D167" s="229" t="s">
        <v>204</v>
      </c>
      <c r="E167" s="40"/>
      <c r="F167" s="230" t="s">
        <v>1718</v>
      </c>
      <c r="G167" s="40"/>
      <c r="H167" s="40"/>
      <c r="I167" s="144"/>
      <c r="J167" s="40"/>
      <c r="K167" s="40"/>
      <c r="L167" s="44"/>
      <c r="M167" s="231"/>
      <c r="N167" s="80"/>
      <c r="O167" s="80"/>
      <c r="P167" s="80"/>
      <c r="Q167" s="80"/>
      <c r="R167" s="80"/>
      <c r="S167" s="80"/>
      <c r="T167" s="81"/>
      <c r="AT167" s="18" t="s">
        <v>204</v>
      </c>
      <c r="AU167" s="18" t="s">
        <v>86</v>
      </c>
    </row>
    <row r="168" s="12" customFormat="1">
      <c r="B168" s="235"/>
      <c r="C168" s="236"/>
      <c r="D168" s="229" t="s">
        <v>285</v>
      </c>
      <c r="E168" s="237" t="s">
        <v>19</v>
      </c>
      <c r="F168" s="238" t="s">
        <v>1714</v>
      </c>
      <c r="G168" s="236"/>
      <c r="H168" s="239">
        <v>21.629999999999999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285</v>
      </c>
      <c r="AU168" s="245" t="s">
        <v>86</v>
      </c>
      <c r="AV168" s="12" t="s">
        <v>86</v>
      </c>
      <c r="AW168" s="12" t="s">
        <v>37</v>
      </c>
      <c r="AX168" s="12" t="s">
        <v>84</v>
      </c>
      <c r="AY168" s="245" t="s">
        <v>195</v>
      </c>
    </row>
    <row r="169" s="1" customFormat="1" ht="16.5" customHeight="1">
      <c r="B169" s="39"/>
      <c r="C169" s="217" t="s">
        <v>406</v>
      </c>
      <c r="D169" s="217" t="s">
        <v>198</v>
      </c>
      <c r="E169" s="218" t="s">
        <v>1719</v>
      </c>
      <c r="F169" s="219" t="s">
        <v>1720</v>
      </c>
      <c r="G169" s="220" t="s">
        <v>336</v>
      </c>
      <c r="H169" s="221">
        <v>0.73499999999999999</v>
      </c>
      <c r="I169" s="222"/>
      <c r="J169" s="223">
        <f>ROUND(I169*H169,2)</f>
        <v>0</v>
      </c>
      <c r="K169" s="219" t="s">
        <v>208</v>
      </c>
      <c r="L169" s="44"/>
      <c r="M169" s="224" t="s">
        <v>19</v>
      </c>
      <c r="N169" s="225" t="s">
        <v>47</v>
      </c>
      <c r="O169" s="80"/>
      <c r="P169" s="226">
        <f>O169*H169</f>
        <v>0</v>
      </c>
      <c r="Q169" s="226">
        <v>1.0382199999999999</v>
      </c>
      <c r="R169" s="226">
        <f>Q169*H169</f>
        <v>0.76309169999999993</v>
      </c>
      <c r="S169" s="226">
        <v>0</v>
      </c>
      <c r="T169" s="227">
        <f>S169*H169</f>
        <v>0</v>
      </c>
      <c r="AR169" s="18" t="s">
        <v>213</v>
      </c>
      <c r="AT169" s="18" t="s">
        <v>198</v>
      </c>
      <c r="AU169" s="18" t="s">
        <v>86</v>
      </c>
      <c r="AY169" s="18" t="s">
        <v>195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8" t="s">
        <v>84</v>
      </c>
      <c r="BK169" s="228">
        <f>ROUND(I169*H169,2)</f>
        <v>0</v>
      </c>
      <c r="BL169" s="18" t="s">
        <v>213</v>
      </c>
      <c r="BM169" s="18" t="s">
        <v>1721</v>
      </c>
    </row>
    <row r="170" s="1" customFormat="1">
      <c r="B170" s="39"/>
      <c r="C170" s="40"/>
      <c r="D170" s="229" t="s">
        <v>204</v>
      </c>
      <c r="E170" s="40"/>
      <c r="F170" s="230" t="s">
        <v>1722</v>
      </c>
      <c r="G170" s="40"/>
      <c r="H170" s="40"/>
      <c r="I170" s="144"/>
      <c r="J170" s="40"/>
      <c r="K170" s="40"/>
      <c r="L170" s="44"/>
      <c r="M170" s="231"/>
      <c r="N170" s="80"/>
      <c r="O170" s="80"/>
      <c r="P170" s="80"/>
      <c r="Q170" s="80"/>
      <c r="R170" s="80"/>
      <c r="S170" s="80"/>
      <c r="T170" s="81"/>
      <c r="AT170" s="18" t="s">
        <v>204</v>
      </c>
      <c r="AU170" s="18" t="s">
        <v>86</v>
      </c>
    </row>
    <row r="171" s="12" customFormat="1">
      <c r="B171" s="235"/>
      <c r="C171" s="236"/>
      <c r="D171" s="229" t="s">
        <v>285</v>
      </c>
      <c r="E171" s="237" t="s">
        <v>19</v>
      </c>
      <c r="F171" s="238" t="s">
        <v>1723</v>
      </c>
      <c r="G171" s="236"/>
      <c r="H171" s="239">
        <v>0.73499999999999999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285</v>
      </c>
      <c r="AU171" s="245" t="s">
        <v>86</v>
      </c>
      <c r="AV171" s="12" t="s">
        <v>86</v>
      </c>
      <c r="AW171" s="12" t="s">
        <v>37</v>
      </c>
      <c r="AX171" s="12" t="s">
        <v>84</v>
      </c>
      <c r="AY171" s="245" t="s">
        <v>195</v>
      </c>
    </row>
    <row r="172" s="1" customFormat="1" ht="16.5" customHeight="1">
      <c r="B172" s="39"/>
      <c r="C172" s="217" t="s">
        <v>412</v>
      </c>
      <c r="D172" s="217" t="s">
        <v>198</v>
      </c>
      <c r="E172" s="218" t="s">
        <v>1724</v>
      </c>
      <c r="F172" s="219" t="s">
        <v>1725</v>
      </c>
      <c r="G172" s="220" t="s">
        <v>289</v>
      </c>
      <c r="H172" s="221">
        <v>2.9700000000000002</v>
      </c>
      <c r="I172" s="222"/>
      <c r="J172" s="223">
        <f>ROUND(I172*H172,2)</f>
        <v>0</v>
      </c>
      <c r="K172" s="219" t="s">
        <v>208</v>
      </c>
      <c r="L172" s="44"/>
      <c r="M172" s="224" t="s">
        <v>19</v>
      </c>
      <c r="N172" s="225" t="s">
        <v>47</v>
      </c>
      <c r="O172" s="80"/>
      <c r="P172" s="226">
        <f>O172*H172</f>
        <v>0</v>
      </c>
      <c r="Q172" s="226">
        <v>1.9312499999999999</v>
      </c>
      <c r="R172" s="226">
        <f>Q172*H172</f>
        <v>5.7358124999999998</v>
      </c>
      <c r="S172" s="226">
        <v>0</v>
      </c>
      <c r="T172" s="227">
        <f>S172*H172</f>
        <v>0</v>
      </c>
      <c r="AR172" s="18" t="s">
        <v>213</v>
      </c>
      <c r="AT172" s="18" t="s">
        <v>198</v>
      </c>
      <c r="AU172" s="18" t="s">
        <v>86</v>
      </c>
      <c r="AY172" s="18" t="s">
        <v>195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84</v>
      </c>
      <c r="BK172" s="228">
        <f>ROUND(I172*H172,2)</f>
        <v>0</v>
      </c>
      <c r="BL172" s="18" t="s">
        <v>213</v>
      </c>
      <c r="BM172" s="18" t="s">
        <v>1726</v>
      </c>
    </row>
    <row r="173" s="1" customFormat="1">
      <c r="B173" s="39"/>
      <c r="C173" s="40"/>
      <c r="D173" s="229" t="s">
        <v>204</v>
      </c>
      <c r="E173" s="40"/>
      <c r="F173" s="230" t="s">
        <v>1727</v>
      </c>
      <c r="G173" s="40"/>
      <c r="H173" s="40"/>
      <c r="I173" s="144"/>
      <c r="J173" s="40"/>
      <c r="K173" s="40"/>
      <c r="L173" s="44"/>
      <c r="M173" s="231"/>
      <c r="N173" s="80"/>
      <c r="O173" s="80"/>
      <c r="P173" s="80"/>
      <c r="Q173" s="80"/>
      <c r="R173" s="80"/>
      <c r="S173" s="80"/>
      <c r="T173" s="81"/>
      <c r="AT173" s="18" t="s">
        <v>204</v>
      </c>
      <c r="AU173" s="18" t="s">
        <v>86</v>
      </c>
    </row>
    <row r="174" s="12" customFormat="1">
      <c r="B174" s="235"/>
      <c r="C174" s="236"/>
      <c r="D174" s="229" t="s">
        <v>285</v>
      </c>
      <c r="E174" s="237" t="s">
        <v>19</v>
      </c>
      <c r="F174" s="238" t="s">
        <v>1728</v>
      </c>
      <c r="G174" s="236"/>
      <c r="H174" s="239">
        <v>2.9700000000000002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285</v>
      </c>
      <c r="AU174" s="245" t="s">
        <v>86</v>
      </c>
      <c r="AV174" s="12" t="s">
        <v>86</v>
      </c>
      <c r="AW174" s="12" t="s">
        <v>37</v>
      </c>
      <c r="AX174" s="12" t="s">
        <v>84</v>
      </c>
      <c r="AY174" s="245" t="s">
        <v>195</v>
      </c>
    </row>
    <row r="175" s="1" customFormat="1" ht="16.5" customHeight="1">
      <c r="B175" s="39"/>
      <c r="C175" s="217" t="s">
        <v>544</v>
      </c>
      <c r="D175" s="217" t="s">
        <v>198</v>
      </c>
      <c r="E175" s="218" t="s">
        <v>1729</v>
      </c>
      <c r="F175" s="219" t="s">
        <v>1730</v>
      </c>
      <c r="G175" s="220" t="s">
        <v>282</v>
      </c>
      <c r="H175" s="221">
        <v>54</v>
      </c>
      <c r="I175" s="222"/>
      <c r="J175" s="223">
        <f>ROUND(I175*H175,2)</f>
        <v>0</v>
      </c>
      <c r="K175" s="219" t="s">
        <v>208</v>
      </c>
      <c r="L175" s="44"/>
      <c r="M175" s="224" t="s">
        <v>19</v>
      </c>
      <c r="N175" s="225" t="s">
        <v>47</v>
      </c>
      <c r="O175" s="80"/>
      <c r="P175" s="226">
        <f>O175*H175</f>
        <v>0</v>
      </c>
      <c r="Q175" s="226">
        <v>0.108</v>
      </c>
      <c r="R175" s="226">
        <f>Q175*H175</f>
        <v>5.8319999999999999</v>
      </c>
      <c r="S175" s="226">
        <v>0</v>
      </c>
      <c r="T175" s="227">
        <f>S175*H175</f>
        <v>0</v>
      </c>
      <c r="AR175" s="18" t="s">
        <v>213</v>
      </c>
      <c r="AT175" s="18" t="s">
        <v>198</v>
      </c>
      <c r="AU175" s="18" t="s">
        <v>86</v>
      </c>
      <c r="AY175" s="18" t="s">
        <v>195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8" t="s">
        <v>84</v>
      </c>
      <c r="BK175" s="228">
        <f>ROUND(I175*H175,2)</f>
        <v>0</v>
      </c>
      <c r="BL175" s="18" t="s">
        <v>213</v>
      </c>
      <c r="BM175" s="18" t="s">
        <v>1731</v>
      </c>
    </row>
    <row r="176" s="1" customFormat="1">
      <c r="B176" s="39"/>
      <c r="C176" s="40"/>
      <c r="D176" s="229" t="s">
        <v>204</v>
      </c>
      <c r="E176" s="40"/>
      <c r="F176" s="230" t="s">
        <v>1732</v>
      </c>
      <c r="G176" s="40"/>
      <c r="H176" s="40"/>
      <c r="I176" s="144"/>
      <c r="J176" s="40"/>
      <c r="K176" s="40"/>
      <c r="L176" s="44"/>
      <c r="M176" s="231"/>
      <c r="N176" s="80"/>
      <c r="O176" s="80"/>
      <c r="P176" s="80"/>
      <c r="Q176" s="80"/>
      <c r="R176" s="80"/>
      <c r="S176" s="80"/>
      <c r="T176" s="81"/>
      <c r="AT176" s="18" t="s">
        <v>204</v>
      </c>
      <c r="AU176" s="18" t="s">
        <v>86</v>
      </c>
    </row>
    <row r="177" s="12" customFormat="1">
      <c r="B177" s="235"/>
      <c r="C177" s="236"/>
      <c r="D177" s="229" t="s">
        <v>285</v>
      </c>
      <c r="E177" s="237" t="s">
        <v>19</v>
      </c>
      <c r="F177" s="238" t="s">
        <v>1733</v>
      </c>
      <c r="G177" s="236"/>
      <c r="H177" s="239">
        <v>54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285</v>
      </c>
      <c r="AU177" s="245" t="s">
        <v>86</v>
      </c>
      <c r="AV177" s="12" t="s">
        <v>86</v>
      </c>
      <c r="AW177" s="12" t="s">
        <v>37</v>
      </c>
      <c r="AX177" s="12" t="s">
        <v>84</v>
      </c>
      <c r="AY177" s="245" t="s">
        <v>195</v>
      </c>
    </row>
    <row r="178" s="1" customFormat="1" ht="16.5" customHeight="1">
      <c r="B178" s="39"/>
      <c r="C178" s="270" t="s">
        <v>552</v>
      </c>
      <c r="D178" s="270" t="s">
        <v>497</v>
      </c>
      <c r="E178" s="271" t="s">
        <v>1734</v>
      </c>
      <c r="F178" s="272" t="s">
        <v>1735</v>
      </c>
      <c r="G178" s="273" t="s">
        <v>223</v>
      </c>
      <c r="H178" s="274">
        <v>18</v>
      </c>
      <c r="I178" s="275"/>
      <c r="J178" s="276">
        <f>ROUND(I178*H178,2)</f>
        <v>0</v>
      </c>
      <c r="K178" s="272" t="s">
        <v>208</v>
      </c>
      <c r="L178" s="277"/>
      <c r="M178" s="278" t="s">
        <v>19</v>
      </c>
      <c r="N178" s="279" t="s">
        <v>47</v>
      </c>
      <c r="O178" s="80"/>
      <c r="P178" s="226">
        <f>O178*H178</f>
        <v>0</v>
      </c>
      <c r="Q178" s="226">
        <v>1.1200000000000001</v>
      </c>
      <c r="R178" s="226">
        <f>Q178*H178</f>
        <v>20.160000000000004</v>
      </c>
      <c r="S178" s="226">
        <v>0</v>
      </c>
      <c r="T178" s="227">
        <f>S178*H178</f>
        <v>0</v>
      </c>
      <c r="AR178" s="18" t="s">
        <v>229</v>
      </c>
      <c r="AT178" s="18" t="s">
        <v>497</v>
      </c>
      <c r="AU178" s="18" t="s">
        <v>86</v>
      </c>
      <c r="AY178" s="18" t="s">
        <v>195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8" t="s">
        <v>84</v>
      </c>
      <c r="BK178" s="228">
        <f>ROUND(I178*H178,2)</f>
        <v>0</v>
      </c>
      <c r="BL178" s="18" t="s">
        <v>213</v>
      </c>
      <c r="BM178" s="18" t="s">
        <v>1736</v>
      </c>
    </row>
    <row r="179" s="1" customFormat="1">
      <c r="B179" s="39"/>
      <c r="C179" s="40"/>
      <c r="D179" s="229" t="s">
        <v>204</v>
      </c>
      <c r="E179" s="40"/>
      <c r="F179" s="230" t="s">
        <v>1735</v>
      </c>
      <c r="G179" s="40"/>
      <c r="H179" s="40"/>
      <c r="I179" s="144"/>
      <c r="J179" s="40"/>
      <c r="K179" s="40"/>
      <c r="L179" s="44"/>
      <c r="M179" s="231"/>
      <c r="N179" s="80"/>
      <c r="O179" s="80"/>
      <c r="P179" s="80"/>
      <c r="Q179" s="80"/>
      <c r="R179" s="80"/>
      <c r="S179" s="80"/>
      <c r="T179" s="81"/>
      <c r="AT179" s="18" t="s">
        <v>204</v>
      </c>
      <c r="AU179" s="18" t="s">
        <v>86</v>
      </c>
    </row>
    <row r="180" s="11" customFormat="1" ht="22.8" customHeight="1">
      <c r="B180" s="201"/>
      <c r="C180" s="202"/>
      <c r="D180" s="203" t="s">
        <v>75</v>
      </c>
      <c r="E180" s="215" t="s">
        <v>213</v>
      </c>
      <c r="F180" s="215" t="s">
        <v>543</v>
      </c>
      <c r="G180" s="202"/>
      <c r="H180" s="202"/>
      <c r="I180" s="205"/>
      <c r="J180" s="216">
        <f>BK180</f>
        <v>0</v>
      </c>
      <c r="K180" s="202"/>
      <c r="L180" s="207"/>
      <c r="M180" s="208"/>
      <c r="N180" s="209"/>
      <c r="O180" s="209"/>
      <c r="P180" s="210">
        <f>SUM(P181:P208)</f>
        <v>0</v>
      </c>
      <c r="Q180" s="209"/>
      <c r="R180" s="210">
        <f>SUM(R181:R208)</f>
        <v>13.528628469999999</v>
      </c>
      <c r="S180" s="209"/>
      <c r="T180" s="211">
        <f>SUM(T181:T208)</f>
        <v>0</v>
      </c>
      <c r="AR180" s="212" t="s">
        <v>84</v>
      </c>
      <c r="AT180" s="213" t="s">
        <v>75</v>
      </c>
      <c r="AU180" s="213" t="s">
        <v>84</v>
      </c>
      <c r="AY180" s="212" t="s">
        <v>195</v>
      </c>
      <c r="BK180" s="214">
        <f>SUM(BK181:BK208)</f>
        <v>0</v>
      </c>
    </row>
    <row r="181" s="1" customFormat="1" ht="16.5" customHeight="1">
      <c r="B181" s="39"/>
      <c r="C181" s="217" t="s">
        <v>561</v>
      </c>
      <c r="D181" s="217" t="s">
        <v>198</v>
      </c>
      <c r="E181" s="218" t="s">
        <v>1737</v>
      </c>
      <c r="F181" s="219" t="s">
        <v>1738</v>
      </c>
      <c r="G181" s="220" t="s">
        <v>289</v>
      </c>
      <c r="H181" s="221">
        <v>8.5800000000000001</v>
      </c>
      <c r="I181" s="222"/>
      <c r="J181" s="223">
        <f>ROUND(I181*H181,2)</f>
        <v>0</v>
      </c>
      <c r="K181" s="219" t="s">
        <v>208</v>
      </c>
      <c r="L181" s="44"/>
      <c r="M181" s="224" t="s">
        <v>19</v>
      </c>
      <c r="N181" s="225" t="s">
        <v>47</v>
      </c>
      <c r="O181" s="80"/>
      <c r="P181" s="226">
        <f>O181*H181</f>
        <v>0</v>
      </c>
      <c r="Q181" s="226">
        <v>0.61465000000000003</v>
      </c>
      <c r="R181" s="226">
        <f>Q181*H181</f>
        <v>5.2736970000000003</v>
      </c>
      <c r="S181" s="226">
        <v>0</v>
      </c>
      <c r="T181" s="227">
        <f>S181*H181</f>
        <v>0</v>
      </c>
      <c r="AR181" s="18" t="s">
        <v>213</v>
      </c>
      <c r="AT181" s="18" t="s">
        <v>198</v>
      </c>
      <c r="AU181" s="18" t="s">
        <v>86</v>
      </c>
      <c r="AY181" s="18" t="s">
        <v>195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8" t="s">
        <v>84</v>
      </c>
      <c r="BK181" s="228">
        <f>ROUND(I181*H181,2)</f>
        <v>0</v>
      </c>
      <c r="BL181" s="18" t="s">
        <v>213</v>
      </c>
      <c r="BM181" s="18" t="s">
        <v>1739</v>
      </c>
    </row>
    <row r="182" s="1" customFormat="1">
      <c r="B182" s="39"/>
      <c r="C182" s="40"/>
      <c r="D182" s="229" t="s">
        <v>204</v>
      </c>
      <c r="E182" s="40"/>
      <c r="F182" s="230" t="s">
        <v>1740</v>
      </c>
      <c r="G182" s="40"/>
      <c r="H182" s="40"/>
      <c r="I182" s="144"/>
      <c r="J182" s="40"/>
      <c r="K182" s="40"/>
      <c r="L182" s="44"/>
      <c r="M182" s="231"/>
      <c r="N182" s="80"/>
      <c r="O182" s="80"/>
      <c r="P182" s="80"/>
      <c r="Q182" s="80"/>
      <c r="R182" s="80"/>
      <c r="S182" s="80"/>
      <c r="T182" s="81"/>
      <c r="AT182" s="18" t="s">
        <v>204</v>
      </c>
      <c r="AU182" s="18" t="s">
        <v>86</v>
      </c>
    </row>
    <row r="183" s="12" customFormat="1">
      <c r="B183" s="235"/>
      <c r="C183" s="236"/>
      <c r="D183" s="229" t="s">
        <v>285</v>
      </c>
      <c r="E183" s="237" t="s">
        <v>19</v>
      </c>
      <c r="F183" s="238" t="s">
        <v>1741</v>
      </c>
      <c r="G183" s="236"/>
      <c r="H183" s="239">
        <v>3.46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285</v>
      </c>
      <c r="AU183" s="245" t="s">
        <v>86</v>
      </c>
      <c r="AV183" s="12" t="s">
        <v>86</v>
      </c>
      <c r="AW183" s="12" t="s">
        <v>37</v>
      </c>
      <c r="AX183" s="12" t="s">
        <v>76</v>
      </c>
      <c r="AY183" s="245" t="s">
        <v>195</v>
      </c>
    </row>
    <row r="184" s="12" customFormat="1">
      <c r="B184" s="235"/>
      <c r="C184" s="236"/>
      <c r="D184" s="229" t="s">
        <v>285</v>
      </c>
      <c r="E184" s="237" t="s">
        <v>19</v>
      </c>
      <c r="F184" s="238" t="s">
        <v>1742</v>
      </c>
      <c r="G184" s="236"/>
      <c r="H184" s="239">
        <v>5.1200000000000001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285</v>
      </c>
      <c r="AU184" s="245" t="s">
        <v>86</v>
      </c>
      <c r="AV184" s="12" t="s">
        <v>86</v>
      </c>
      <c r="AW184" s="12" t="s">
        <v>37</v>
      </c>
      <c r="AX184" s="12" t="s">
        <v>76</v>
      </c>
      <c r="AY184" s="245" t="s">
        <v>195</v>
      </c>
    </row>
    <row r="185" s="13" customFormat="1">
      <c r="B185" s="246"/>
      <c r="C185" s="247"/>
      <c r="D185" s="229" t="s">
        <v>285</v>
      </c>
      <c r="E185" s="248" t="s">
        <v>19</v>
      </c>
      <c r="F185" s="249" t="s">
        <v>294</v>
      </c>
      <c r="G185" s="247"/>
      <c r="H185" s="250">
        <v>8.5800000000000001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AT185" s="256" t="s">
        <v>285</v>
      </c>
      <c r="AU185" s="256" t="s">
        <v>86</v>
      </c>
      <c r="AV185" s="13" t="s">
        <v>213</v>
      </c>
      <c r="AW185" s="13" t="s">
        <v>37</v>
      </c>
      <c r="AX185" s="13" t="s">
        <v>84</v>
      </c>
      <c r="AY185" s="256" t="s">
        <v>195</v>
      </c>
    </row>
    <row r="186" s="1" customFormat="1" ht="16.5" customHeight="1">
      <c r="B186" s="39"/>
      <c r="C186" s="217" t="s">
        <v>567</v>
      </c>
      <c r="D186" s="217" t="s">
        <v>198</v>
      </c>
      <c r="E186" s="218" t="s">
        <v>1743</v>
      </c>
      <c r="F186" s="219" t="s">
        <v>1744</v>
      </c>
      <c r="G186" s="220" t="s">
        <v>282</v>
      </c>
      <c r="H186" s="221">
        <v>53.399999999999999</v>
      </c>
      <c r="I186" s="222"/>
      <c r="J186" s="223">
        <f>ROUND(I186*H186,2)</f>
        <v>0</v>
      </c>
      <c r="K186" s="219" t="s">
        <v>208</v>
      </c>
      <c r="L186" s="44"/>
      <c r="M186" s="224" t="s">
        <v>19</v>
      </c>
      <c r="N186" s="225" t="s">
        <v>47</v>
      </c>
      <c r="O186" s="80"/>
      <c r="P186" s="226">
        <f>O186*H186</f>
        <v>0</v>
      </c>
      <c r="Q186" s="226">
        <v>0.031820000000000001</v>
      </c>
      <c r="R186" s="226">
        <f>Q186*H186</f>
        <v>1.6991879999999999</v>
      </c>
      <c r="S186" s="226">
        <v>0</v>
      </c>
      <c r="T186" s="227">
        <f>S186*H186</f>
        <v>0</v>
      </c>
      <c r="AR186" s="18" t="s">
        <v>213</v>
      </c>
      <c r="AT186" s="18" t="s">
        <v>198</v>
      </c>
      <c r="AU186" s="18" t="s">
        <v>86</v>
      </c>
      <c r="AY186" s="18" t="s">
        <v>195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8" t="s">
        <v>84</v>
      </c>
      <c r="BK186" s="228">
        <f>ROUND(I186*H186,2)</f>
        <v>0</v>
      </c>
      <c r="BL186" s="18" t="s">
        <v>213</v>
      </c>
      <c r="BM186" s="18" t="s">
        <v>1745</v>
      </c>
    </row>
    <row r="187" s="1" customFormat="1">
      <c r="B187" s="39"/>
      <c r="C187" s="40"/>
      <c r="D187" s="229" t="s">
        <v>204</v>
      </c>
      <c r="E187" s="40"/>
      <c r="F187" s="230" t="s">
        <v>1746</v>
      </c>
      <c r="G187" s="40"/>
      <c r="H187" s="40"/>
      <c r="I187" s="144"/>
      <c r="J187" s="40"/>
      <c r="K187" s="40"/>
      <c r="L187" s="44"/>
      <c r="M187" s="231"/>
      <c r="N187" s="80"/>
      <c r="O187" s="80"/>
      <c r="P187" s="80"/>
      <c r="Q187" s="80"/>
      <c r="R187" s="80"/>
      <c r="S187" s="80"/>
      <c r="T187" s="81"/>
      <c r="AT187" s="18" t="s">
        <v>204</v>
      </c>
      <c r="AU187" s="18" t="s">
        <v>86</v>
      </c>
    </row>
    <row r="188" s="12" customFormat="1">
      <c r="B188" s="235"/>
      <c r="C188" s="236"/>
      <c r="D188" s="229" t="s">
        <v>285</v>
      </c>
      <c r="E188" s="237" t="s">
        <v>19</v>
      </c>
      <c r="F188" s="238" t="s">
        <v>1747</v>
      </c>
      <c r="G188" s="236"/>
      <c r="H188" s="239">
        <v>53.399999999999999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285</v>
      </c>
      <c r="AU188" s="245" t="s">
        <v>86</v>
      </c>
      <c r="AV188" s="12" t="s">
        <v>86</v>
      </c>
      <c r="AW188" s="12" t="s">
        <v>37</v>
      </c>
      <c r="AX188" s="12" t="s">
        <v>84</v>
      </c>
      <c r="AY188" s="245" t="s">
        <v>195</v>
      </c>
    </row>
    <row r="189" s="1" customFormat="1" ht="16.5" customHeight="1">
      <c r="B189" s="39"/>
      <c r="C189" s="217" t="s">
        <v>573</v>
      </c>
      <c r="D189" s="217" t="s">
        <v>198</v>
      </c>
      <c r="E189" s="218" t="s">
        <v>1748</v>
      </c>
      <c r="F189" s="219" t="s">
        <v>1749</v>
      </c>
      <c r="G189" s="220" t="s">
        <v>282</v>
      </c>
      <c r="H189" s="221">
        <v>53.399999999999999</v>
      </c>
      <c r="I189" s="222"/>
      <c r="J189" s="223">
        <f>ROUND(I189*H189,2)</f>
        <v>0</v>
      </c>
      <c r="K189" s="219" t="s">
        <v>208</v>
      </c>
      <c r="L189" s="44"/>
      <c r="M189" s="224" t="s">
        <v>19</v>
      </c>
      <c r="N189" s="225" t="s">
        <v>47</v>
      </c>
      <c r="O189" s="80"/>
      <c r="P189" s="226">
        <f>O189*H189</f>
        <v>0</v>
      </c>
      <c r="Q189" s="226">
        <v>0.00012</v>
      </c>
      <c r="R189" s="226">
        <f>Q189*H189</f>
        <v>0.0064079999999999996</v>
      </c>
      <c r="S189" s="226">
        <v>0</v>
      </c>
      <c r="T189" s="227">
        <f>S189*H189</f>
        <v>0</v>
      </c>
      <c r="AR189" s="18" t="s">
        <v>213</v>
      </c>
      <c r="AT189" s="18" t="s">
        <v>198</v>
      </c>
      <c r="AU189" s="18" t="s">
        <v>86</v>
      </c>
      <c r="AY189" s="18" t="s">
        <v>195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8" t="s">
        <v>84</v>
      </c>
      <c r="BK189" s="228">
        <f>ROUND(I189*H189,2)</f>
        <v>0</v>
      </c>
      <c r="BL189" s="18" t="s">
        <v>213</v>
      </c>
      <c r="BM189" s="18" t="s">
        <v>1750</v>
      </c>
    </row>
    <row r="190" s="1" customFormat="1">
      <c r="B190" s="39"/>
      <c r="C190" s="40"/>
      <c r="D190" s="229" t="s">
        <v>204</v>
      </c>
      <c r="E190" s="40"/>
      <c r="F190" s="230" t="s">
        <v>1751</v>
      </c>
      <c r="G190" s="40"/>
      <c r="H190" s="40"/>
      <c r="I190" s="144"/>
      <c r="J190" s="40"/>
      <c r="K190" s="40"/>
      <c r="L190" s="44"/>
      <c r="M190" s="231"/>
      <c r="N190" s="80"/>
      <c r="O190" s="80"/>
      <c r="P190" s="80"/>
      <c r="Q190" s="80"/>
      <c r="R190" s="80"/>
      <c r="S190" s="80"/>
      <c r="T190" s="81"/>
      <c r="AT190" s="18" t="s">
        <v>204</v>
      </c>
      <c r="AU190" s="18" t="s">
        <v>86</v>
      </c>
    </row>
    <row r="191" s="1" customFormat="1" ht="16.5" customHeight="1">
      <c r="B191" s="39"/>
      <c r="C191" s="217" t="s">
        <v>579</v>
      </c>
      <c r="D191" s="217" t="s">
        <v>198</v>
      </c>
      <c r="E191" s="218" t="s">
        <v>1752</v>
      </c>
      <c r="F191" s="219" t="s">
        <v>1753</v>
      </c>
      <c r="G191" s="220" t="s">
        <v>282</v>
      </c>
      <c r="H191" s="221">
        <v>53.399999999999999</v>
      </c>
      <c r="I191" s="222"/>
      <c r="J191" s="223">
        <f>ROUND(I191*H191,2)</f>
        <v>0</v>
      </c>
      <c r="K191" s="219" t="s">
        <v>208</v>
      </c>
      <c r="L191" s="44"/>
      <c r="M191" s="224" t="s">
        <v>19</v>
      </c>
      <c r="N191" s="225" t="s">
        <v>47</v>
      </c>
      <c r="O191" s="8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AR191" s="18" t="s">
        <v>213</v>
      </c>
      <c r="AT191" s="18" t="s">
        <v>198</v>
      </c>
      <c r="AU191" s="18" t="s">
        <v>86</v>
      </c>
      <c r="AY191" s="18" t="s">
        <v>195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8" t="s">
        <v>84</v>
      </c>
      <c r="BK191" s="228">
        <f>ROUND(I191*H191,2)</f>
        <v>0</v>
      </c>
      <c r="BL191" s="18" t="s">
        <v>213</v>
      </c>
      <c r="BM191" s="18" t="s">
        <v>1754</v>
      </c>
    </row>
    <row r="192" s="1" customFormat="1">
      <c r="B192" s="39"/>
      <c r="C192" s="40"/>
      <c r="D192" s="229" t="s">
        <v>204</v>
      </c>
      <c r="E192" s="40"/>
      <c r="F192" s="230" t="s">
        <v>1755</v>
      </c>
      <c r="G192" s="40"/>
      <c r="H192" s="40"/>
      <c r="I192" s="144"/>
      <c r="J192" s="40"/>
      <c r="K192" s="40"/>
      <c r="L192" s="44"/>
      <c r="M192" s="231"/>
      <c r="N192" s="80"/>
      <c r="O192" s="80"/>
      <c r="P192" s="80"/>
      <c r="Q192" s="80"/>
      <c r="R192" s="80"/>
      <c r="S192" s="80"/>
      <c r="T192" s="81"/>
      <c r="AT192" s="18" t="s">
        <v>204</v>
      </c>
      <c r="AU192" s="18" t="s">
        <v>86</v>
      </c>
    </row>
    <row r="193" s="1" customFormat="1" ht="16.5" customHeight="1">
      <c r="B193" s="39"/>
      <c r="C193" s="217" t="s">
        <v>587</v>
      </c>
      <c r="D193" s="217" t="s">
        <v>198</v>
      </c>
      <c r="E193" s="218" t="s">
        <v>1756</v>
      </c>
      <c r="F193" s="219" t="s">
        <v>1757</v>
      </c>
      <c r="G193" s="220" t="s">
        <v>336</v>
      </c>
      <c r="H193" s="221">
        <v>5.9930000000000003</v>
      </c>
      <c r="I193" s="222"/>
      <c r="J193" s="223">
        <f>ROUND(I193*H193,2)</f>
        <v>0</v>
      </c>
      <c r="K193" s="219" t="s">
        <v>208</v>
      </c>
      <c r="L193" s="44"/>
      <c r="M193" s="224" t="s">
        <v>19</v>
      </c>
      <c r="N193" s="225" t="s">
        <v>47</v>
      </c>
      <c r="O193" s="80"/>
      <c r="P193" s="226">
        <f>O193*H193</f>
        <v>0</v>
      </c>
      <c r="Q193" s="226">
        <v>0.057790000000000001</v>
      </c>
      <c r="R193" s="226">
        <f>Q193*H193</f>
        <v>0.34633547000000003</v>
      </c>
      <c r="S193" s="226">
        <v>0</v>
      </c>
      <c r="T193" s="227">
        <f>S193*H193</f>
        <v>0</v>
      </c>
      <c r="AR193" s="18" t="s">
        <v>213</v>
      </c>
      <c r="AT193" s="18" t="s">
        <v>198</v>
      </c>
      <c r="AU193" s="18" t="s">
        <v>86</v>
      </c>
      <c r="AY193" s="18" t="s">
        <v>195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8" t="s">
        <v>84</v>
      </c>
      <c r="BK193" s="228">
        <f>ROUND(I193*H193,2)</f>
        <v>0</v>
      </c>
      <c r="BL193" s="18" t="s">
        <v>213</v>
      </c>
      <c r="BM193" s="18" t="s">
        <v>1758</v>
      </c>
    </row>
    <row r="194" s="1" customFormat="1">
      <c r="B194" s="39"/>
      <c r="C194" s="40"/>
      <c r="D194" s="229" t="s">
        <v>204</v>
      </c>
      <c r="E194" s="40"/>
      <c r="F194" s="230" t="s">
        <v>1759</v>
      </c>
      <c r="G194" s="40"/>
      <c r="H194" s="40"/>
      <c r="I194" s="144"/>
      <c r="J194" s="40"/>
      <c r="K194" s="40"/>
      <c r="L194" s="44"/>
      <c r="M194" s="231"/>
      <c r="N194" s="80"/>
      <c r="O194" s="80"/>
      <c r="P194" s="80"/>
      <c r="Q194" s="80"/>
      <c r="R194" s="80"/>
      <c r="S194" s="80"/>
      <c r="T194" s="81"/>
      <c r="AT194" s="18" t="s">
        <v>204</v>
      </c>
      <c r="AU194" s="18" t="s">
        <v>86</v>
      </c>
    </row>
    <row r="195" s="12" customFormat="1">
      <c r="B195" s="235"/>
      <c r="C195" s="236"/>
      <c r="D195" s="229" t="s">
        <v>285</v>
      </c>
      <c r="E195" s="237" t="s">
        <v>19</v>
      </c>
      <c r="F195" s="238" t="s">
        <v>1760</v>
      </c>
      <c r="G195" s="236"/>
      <c r="H195" s="239">
        <v>5.9930000000000003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285</v>
      </c>
      <c r="AU195" s="245" t="s">
        <v>86</v>
      </c>
      <c r="AV195" s="12" t="s">
        <v>86</v>
      </c>
      <c r="AW195" s="12" t="s">
        <v>37</v>
      </c>
      <c r="AX195" s="12" t="s">
        <v>84</v>
      </c>
      <c r="AY195" s="245" t="s">
        <v>195</v>
      </c>
    </row>
    <row r="196" s="1" customFormat="1" ht="16.5" customHeight="1">
      <c r="B196" s="39"/>
      <c r="C196" s="270" t="s">
        <v>593</v>
      </c>
      <c r="D196" s="270" t="s">
        <v>497</v>
      </c>
      <c r="E196" s="271" t="s">
        <v>1761</v>
      </c>
      <c r="F196" s="272" t="s">
        <v>1762</v>
      </c>
      <c r="G196" s="273" t="s">
        <v>336</v>
      </c>
      <c r="H196" s="274">
        <v>4.843</v>
      </c>
      <c r="I196" s="275"/>
      <c r="J196" s="276">
        <f>ROUND(I196*H196,2)</f>
        <v>0</v>
      </c>
      <c r="K196" s="272" t="s">
        <v>19</v>
      </c>
      <c r="L196" s="277"/>
      <c r="M196" s="278" t="s">
        <v>19</v>
      </c>
      <c r="N196" s="279" t="s">
        <v>47</v>
      </c>
      <c r="O196" s="80"/>
      <c r="P196" s="226">
        <f>O196*H196</f>
        <v>0</v>
      </c>
      <c r="Q196" s="226">
        <v>1</v>
      </c>
      <c r="R196" s="226">
        <f>Q196*H196</f>
        <v>4.843</v>
      </c>
      <c r="S196" s="226">
        <v>0</v>
      </c>
      <c r="T196" s="227">
        <f>S196*H196</f>
        <v>0</v>
      </c>
      <c r="AR196" s="18" t="s">
        <v>229</v>
      </c>
      <c r="AT196" s="18" t="s">
        <v>497</v>
      </c>
      <c r="AU196" s="18" t="s">
        <v>86</v>
      </c>
      <c r="AY196" s="18" t="s">
        <v>195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8" t="s">
        <v>84</v>
      </c>
      <c r="BK196" s="228">
        <f>ROUND(I196*H196,2)</f>
        <v>0</v>
      </c>
      <c r="BL196" s="18" t="s">
        <v>213</v>
      </c>
      <c r="BM196" s="18" t="s">
        <v>1763</v>
      </c>
    </row>
    <row r="197" s="1" customFormat="1">
      <c r="B197" s="39"/>
      <c r="C197" s="40"/>
      <c r="D197" s="229" t="s">
        <v>204</v>
      </c>
      <c r="E197" s="40"/>
      <c r="F197" s="230" t="s">
        <v>1762</v>
      </c>
      <c r="G197" s="40"/>
      <c r="H197" s="40"/>
      <c r="I197" s="144"/>
      <c r="J197" s="40"/>
      <c r="K197" s="40"/>
      <c r="L197" s="44"/>
      <c r="M197" s="231"/>
      <c r="N197" s="80"/>
      <c r="O197" s="80"/>
      <c r="P197" s="80"/>
      <c r="Q197" s="80"/>
      <c r="R197" s="80"/>
      <c r="S197" s="80"/>
      <c r="T197" s="81"/>
      <c r="AT197" s="18" t="s">
        <v>204</v>
      </c>
      <c r="AU197" s="18" t="s">
        <v>86</v>
      </c>
    </row>
    <row r="198" s="12" customFormat="1">
      <c r="B198" s="235"/>
      <c r="C198" s="236"/>
      <c r="D198" s="229" t="s">
        <v>285</v>
      </c>
      <c r="E198" s="237" t="s">
        <v>19</v>
      </c>
      <c r="F198" s="238" t="s">
        <v>1764</v>
      </c>
      <c r="G198" s="236"/>
      <c r="H198" s="239">
        <v>4.843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285</v>
      </c>
      <c r="AU198" s="245" t="s">
        <v>86</v>
      </c>
      <c r="AV198" s="12" t="s">
        <v>86</v>
      </c>
      <c r="AW198" s="12" t="s">
        <v>37</v>
      </c>
      <c r="AX198" s="12" t="s">
        <v>84</v>
      </c>
      <c r="AY198" s="245" t="s">
        <v>195</v>
      </c>
    </row>
    <row r="199" s="1" customFormat="1" ht="16.5" customHeight="1">
      <c r="B199" s="39"/>
      <c r="C199" s="270" t="s">
        <v>598</v>
      </c>
      <c r="D199" s="270" t="s">
        <v>497</v>
      </c>
      <c r="E199" s="271" t="s">
        <v>1765</v>
      </c>
      <c r="F199" s="272" t="s">
        <v>1766</v>
      </c>
      <c r="G199" s="273" t="s">
        <v>336</v>
      </c>
      <c r="H199" s="274">
        <v>1.149</v>
      </c>
      <c r="I199" s="275"/>
      <c r="J199" s="276">
        <f>ROUND(I199*H199,2)</f>
        <v>0</v>
      </c>
      <c r="K199" s="272" t="s">
        <v>208</v>
      </c>
      <c r="L199" s="277"/>
      <c r="M199" s="278" t="s">
        <v>19</v>
      </c>
      <c r="N199" s="279" t="s">
        <v>47</v>
      </c>
      <c r="O199" s="80"/>
      <c r="P199" s="226">
        <f>O199*H199</f>
        <v>0</v>
      </c>
      <c r="Q199" s="226">
        <v>1</v>
      </c>
      <c r="R199" s="226">
        <f>Q199*H199</f>
        <v>1.149</v>
      </c>
      <c r="S199" s="226">
        <v>0</v>
      </c>
      <c r="T199" s="227">
        <f>S199*H199</f>
        <v>0</v>
      </c>
      <c r="AR199" s="18" t="s">
        <v>229</v>
      </c>
      <c r="AT199" s="18" t="s">
        <v>497</v>
      </c>
      <c r="AU199" s="18" t="s">
        <v>86</v>
      </c>
      <c r="AY199" s="18" t="s">
        <v>195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84</v>
      </c>
      <c r="BK199" s="228">
        <f>ROUND(I199*H199,2)</f>
        <v>0</v>
      </c>
      <c r="BL199" s="18" t="s">
        <v>213</v>
      </c>
      <c r="BM199" s="18" t="s">
        <v>1767</v>
      </c>
    </row>
    <row r="200" s="1" customFormat="1">
      <c r="B200" s="39"/>
      <c r="C200" s="40"/>
      <c r="D200" s="229" t="s">
        <v>204</v>
      </c>
      <c r="E200" s="40"/>
      <c r="F200" s="230" t="s">
        <v>1766</v>
      </c>
      <c r="G200" s="40"/>
      <c r="H200" s="40"/>
      <c r="I200" s="144"/>
      <c r="J200" s="40"/>
      <c r="K200" s="40"/>
      <c r="L200" s="44"/>
      <c r="M200" s="231"/>
      <c r="N200" s="80"/>
      <c r="O200" s="80"/>
      <c r="P200" s="80"/>
      <c r="Q200" s="80"/>
      <c r="R200" s="80"/>
      <c r="S200" s="80"/>
      <c r="T200" s="81"/>
      <c r="AT200" s="18" t="s">
        <v>204</v>
      </c>
      <c r="AU200" s="18" t="s">
        <v>86</v>
      </c>
    </row>
    <row r="201" s="12" customFormat="1">
      <c r="B201" s="235"/>
      <c r="C201" s="236"/>
      <c r="D201" s="229" t="s">
        <v>285</v>
      </c>
      <c r="E201" s="237" t="s">
        <v>19</v>
      </c>
      <c r="F201" s="238" t="s">
        <v>1768</v>
      </c>
      <c r="G201" s="236"/>
      <c r="H201" s="239">
        <v>1.149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285</v>
      </c>
      <c r="AU201" s="245" t="s">
        <v>86</v>
      </c>
      <c r="AV201" s="12" t="s">
        <v>86</v>
      </c>
      <c r="AW201" s="12" t="s">
        <v>37</v>
      </c>
      <c r="AX201" s="12" t="s">
        <v>84</v>
      </c>
      <c r="AY201" s="245" t="s">
        <v>195</v>
      </c>
    </row>
    <row r="202" s="1" customFormat="1" ht="16.5" customHeight="1">
      <c r="B202" s="39"/>
      <c r="C202" s="270" t="s">
        <v>605</v>
      </c>
      <c r="D202" s="270" t="s">
        <v>497</v>
      </c>
      <c r="E202" s="271" t="s">
        <v>1769</v>
      </c>
      <c r="F202" s="272" t="s">
        <v>1770</v>
      </c>
      <c r="G202" s="273" t="s">
        <v>336</v>
      </c>
      <c r="H202" s="274">
        <v>0.21099999999999999</v>
      </c>
      <c r="I202" s="275"/>
      <c r="J202" s="276">
        <f>ROUND(I202*H202,2)</f>
        <v>0</v>
      </c>
      <c r="K202" s="272" t="s">
        <v>19</v>
      </c>
      <c r="L202" s="277"/>
      <c r="M202" s="278" t="s">
        <v>19</v>
      </c>
      <c r="N202" s="279" t="s">
        <v>47</v>
      </c>
      <c r="O202" s="80"/>
      <c r="P202" s="226">
        <f>O202*H202</f>
        <v>0</v>
      </c>
      <c r="Q202" s="226">
        <v>1</v>
      </c>
      <c r="R202" s="226">
        <f>Q202*H202</f>
        <v>0.21099999999999999</v>
      </c>
      <c r="S202" s="226">
        <v>0</v>
      </c>
      <c r="T202" s="227">
        <f>S202*H202</f>
        <v>0</v>
      </c>
      <c r="AR202" s="18" t="s">
        <v>229</v>
      </c>
      <c r="AT202" s="18" t="s">
        <v>497</v>
      </c>
      <c r="AU202" s="18" t="s">
        <v>86</v>
      </c>
      <c r="AY202" s="18" t="s">
        <v>195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8" t="s">
        <v>84</v>
      </c>
      <c r="BK202" s="228">
        <f>ROUND(I202*H202,2)</f>
        <v>0</v>
      </c>
      <c r="BL202" s="18" t="s">
        <v>213</v>
      </c>
      <c r="BM202" s="18" t="s">
        <v>1771</v>
      </c>
    </row>
    <row r="203" s="1" customFormat="1">
      <c r="B203" s="39"/>
      <c r="C203" s="40"/>
      <c r="D203" s="229" t="s">
        <v>204</v>
      </c>
      <c r="E203" s="40"/>
      <c r="F203" s="230" t="s">
        <v>1772</v>
      </c>
      <c r="G203" s="40"/>
      <c r="H203" s="40"/>
      <c r="I203" s="144"/>
      <c r="J203" s="40"/>
      <c r="K203" s="40"/>
      <c r="L203" s="44"/>
      <c r="M203" s="231"/>
      <c r="N203" s="80"/>
      <c r="O203" s="80"/>
      <c r="P203" s="80"/>
      <c r="Q203" s="80"/>
      <c r="R203" s="80"/>
      <c r="S203" s="80"/>
      <c r="T203" s="81"/>
      <c r="AT203" s="18" t="s">
        <v>204</v>
      </c>
      <c r="AU203" s="18" t="s">
        <v>86</v>
      </c>
    </row>
    <row r="204" s="12" customFormat="1">
      <c r="B204" s="235"/>
      <c r="C204" s="236"/>
      <c r="D204" s="229" t="s">
        <v>285</v>
      </c>
      <c r="E204" s="237" t="s">
        <v>19</v>
      </c>
      <c r="F204" s="238" t="s">
        <v>1773</v>
      </c>
      <c r="G204" s="236"/>
      <c r="H204" s="239">
        <v>0.21099999999999999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285</v>
      </c>
      <c r="AU204" s="245" t="s">
        <v>86</v>
      </c>
      <c r="AV204" s="12" t="s">
        <v>86</v>
      </c>
      <c r="AW204" s="12" t="s">
        <v>37</v>
      </c>
      <c r="AX204" s="12" t="s">
        <v>84</v>
      </c>
      <c r="AY204" s="245" t="s">
        <v>195</v>
      </c>
    </row>
    <row r="205" s="1" customFormat="1" ht="16.5" customHeight="1">
      <c r="B205" s="39"/>
      <c r="C205" s="217" t="s">
        <v>611</v>
      </c>
      <c r="D205" s="217" t="s">
        <v>198</v>
      </c>
      <c r="E205" s="218" t="s">
        <v>1774</v>
      </c>
      <c r="F205" s="219" t="s">
        <v>1775</v>
      </c>
      <c r="G205" s="220" t="s">
        <v>223</v>
      </c>
      <c r="H205" s="221">
        <v>4</v>
      </c>
      <c r="I205" s="222"/>
      <c r="J205" s="223">
        <f>ROUND(I205*H205,2)</f>
        <v>0</v>
      </c>
      <c r="K205" s="219" t="s">
        <v>208</v>
      </c>
      <c r="L205" s="44"/>
      <c r="M205" s="224" t="s">
        <v>19</v>
      </c>
      <c r="N205" s="225" t="s">
        <v>47</v>
      </c>
      <c r="O205" s="8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AR205" s="18" t="s">
        <v>213</v>
      </c>
      <c r="AT205" s="18" t="s">
        <v>198</v>
      </c>
      <c r="AU205" s="18" t="s">
        <v>86</v>
      </c>
      <c r="AY205" s="18" t="s">
        <v>195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8" t="s">
        <v>84</v>
      </c>
      <c r="BK205" s="228">
        <f>ROUND(I205*H205,2)</f>
        <v>0</v>
      </c>
      <c r="BL205" s="18" t="s">
        <v>213</v>
      </c>
      <c r="BM205" s="18" t="s">
        <v>1776</v>
      </c>
    </row>
    <row r="206" s="1" customFormat="1">
      <c r="B206" s="39"/>
      <c r="C206" s="40"/>
      <c r="D206" s="229" t="s">
        <v>204</v>
      </c>
      <c r="E206" s="40"/>
      <c r="F206" s="230" t="s">
        <v>1775</v>
      </c>
      <c r="G206" s="40"/>
      <c r="H206" s="40"/>
      <c r="I206" s="144"/>
      <c r="J206" s="40"/>
      <c r="K206" s="40"/>
      <c r="L206" s="44"/>
      <c r="M206" s="231"/>
      <c r="N206" s="80"/>
      <c r="O206" s="80"/>
      <c r="P206" s="80"/>
      <c r="Q206" s="80"/>
      <c r="R206" s="80"/>
      <c r="S206" s="80"/>
      <c r="T206" s="81"/>
      <c r="AT206" s="18" t="s">
        <v>204</v>
      </c>
      <c r="AU206" s="18" t="s">
        <v>86</v>
      </c>
    </row>
    <row r="207" s="1" customFormat="1" ht="16.5" customHeight="1">
      <c r="B207" s="39"/>
      <c r="C207" s="270" t="s">
        <v>616</v>
      </c>
      <c r="D207" s="270" t="s">
        <v>497</v>
      </c>
      <c r="E207" s="271" t="s">
        <v>1777</v>
      </c>
      <c r="F207" s="272" t="s">
        <v>1778</v>
      </c>
      <c r="G207" s="273" t="s">
        <v>223</v>
      </c>
      <c r="H207" s="274">
        <v>4</v>
      </c>
      <c r="I207" s="275"/>
      <c r="J207" s="276">
        <f>ROUND(I207*H207,2)</f>
        <v>0</v>
      </c>
      <c r="K207" s="272" t="s">
        <v>19</v>
      </c>
      <c r="L207" s="277"/>
      <c r="M207" s="278" t="s">
        <v>19</v>
      </c>
      <c r="N207" s="279" t="s">
        <v>47</v>
      </c>
      <c r="O207" s="8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AR207" s="18" t="s">
        <v>229</v>
      </c>
      <c r="AT207" s="18" t="s">
        <v>497</v>
      </c>
      <c r="AU207" s="18" t="s">
        <v>86</v>
      </c>
      <c r="AY207" s="18" t="s">
        <v>195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8" t="s">
        <v>84</v>
      </c>
      <c r="BK207" s="228">
        <f>ROUND(I207*H207,2)</f>
        <v>0</v>
      </c>
      <c r="BL207" s="18" t="s">
        <v>213</v>
      </c>
      <c r="BM207" s="18" t="s">
        <v>1779</v>
      </c>
    </row>
    <row r="208" s="1" customFormat="1">
      <c r="B208" s="39"/>
      <c r="C208" s="40"/>
      <c r="D208" s="229" t="s">
        <v>204</v>
      </c>
      <c r="E208" s="40"/>
      <c r="F208" s="230" t="s">
        <v>1778</v>
      </c>
      <c r="G208" s="40"/>
      <c r="H208" s="40"/>
      <c r="I208" s="144"/>
      <c r="J208" s="40"/>
      <c r="K208" s="40"/>
      <c r="L208" s="44"/>
      <c r="M208" s="231"/>
      <c r="N208" s="80"/>
      <c r="O208" s="80"/>
      <c r="P208" s="80"/>
      <c r="Q208" s="80"/>
      <c r="R208" s="80"/>
      <c r="S208" s="80"/>
      <c r="T208" s="81"/>
      <c r="AT208" s="18" t="s">
        <v>204</v>
      </c>
      <c r="AU208" s="18" t="s">
        <v>86</v>
      </c>
    </row>
    <row r="209" s="11" customFormat="1" ht="22.8" customHeight="1">
      <c r="B209" s="201"/>
      <c r="C209" s="202"/>
      <c r="D209" s="203" t="s">
        <v>75</v>
      </c>
      <c r="E209" s="215" t="s">
        <v>235</v>
      </c>
      <c r="F209" s="215" t="s">
        <v>345</v>
      </c>
      <c r="G209" s="202"/>
      <c r="H209" s="202"/>
      <c r="I209" s="205"/>
      <c r="J209" s="216">
        <f>BK209</f>
        <v>0</v>
      </c>
      <c r="K209" s="202"/>
      <c r="L209" s="207"/>
      <c r="M209" s="208"/>
      <c r="N209" s="209"/>
      <c r="O209" s="209"/>
      <c r="P209" s="210">
        <f>SUM(P210:P225)</f>
        <v>0</v>
      </c>
      <c r="Q209" s="209"/>
      <c r="R209" s="210">
        <f>SUM(R210:R225)</f>
        <v>0.64746475999999997</v>
      </c>
      <c r="S209" s="209"/>
      <c r="T209" s="211">
        <f>SUM(T210:T225)</f>
        <v>18.635702000000002</v>
      </c>
      <c r="AR209" s="212" t="s">
        <v>84</v>
      </c>
      <c r="AT209" s="213" t="s">
        <v>75</v>
      </c>
      <c r="AU209" s="213" t="s">
        <v>84</v>
      </c>
      <c r="AY209" s="212" t="s">
        <v>195</v>
      </c>
      <c r="BK209" s="214">
        <f>SUM(BK210:BK225)</f>
        <v>0</v>
      </c>
    </row>
    <row r="210" s="1" customFormat="1" ht="16.5" customHeight="1">
      <c r="B210" s="39"/>
      <c r="C210" s="217" t="s">
        <v>627</v>
      </c>
      <c r="D210" s="217" t="s">
        <v>198</v>
      </c>
      <c r="E210" s="218" t="s">
        <v>1485</v>
      </c>
      <c r="F210" s="219" t="s">
        <v>1486</v>
      </c>
      <c r="G210" s="220" t="s">
        <v>289</v>
      </c>
      <c r="H210" s="221">
        <v>58.052</v>
      </c>
      <c r="I210" s="222"/>
      <c r="J210" s="223">
        <f>ROUND(I210*H210,2)</f>
        <v>0</v>
      </c>
      <c r="K210" s="219" t="s">
        <v>208</v>
      </c>
      <c r="L210" s="44"/>
      <c r="M210" s="224" t="s">
        <v>19</v>
      </c>
      <c r="N210" s="225" t="s">
        <v>47</v>
      </c>
      <c r="O210" s="80"/>
      <c r="P210" s="226">
        <f>O210*H210</f>
        <v>0</v>
      </c>
      <c r="Q210" s="226">
        <v>0.00088000000000000003</v>
      </c>
      <c r="R210" s="226">
        <f>Q210*H210</f>
        <v>0.051085760000000001</v>
      </c>
      <c r="S210" s="226">
        <v>0</v>
      </c>
      <c r="T210" s="227">
        <f>S210*H210</f>
        <v>0</v>
      </c>
      <c r="AR210" s="18" t="s">
        <v>213</v>
      </c>
      <c r="AT210" s="18" t="s">
        <v>198</v>
      </c>
      <c r="AU210" s="18" t="s">
        <v>86</v>
      </c>
      <c r="AY210" s="18" t="s">
        <v>195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8" t="s">
        <v>84</v>
      </c>
      <c r="BK210" s="228">
        <f>ROUND(I210*H210,2)</f>
        <v>0</v>
      </c>
      <c r="BL210" s="18" t="s">
        <v>213</v>
      </c>
      <c r="BM210" s="18" t="s">
        <v>1780</v>
      </c>
    </row>
    <row r="211" s="1" customFormat="1">
      <c r="B211" s="39"/>
      <c r="C211" s="40"/>
      <c r="D211" s="229" t="s">
        <v>204</v>
      </c>
      <c r="E211" s="40"/>
      <c r="F211" s="230" t="s">
        <v>1488</v>
      </c>
      <c r="G211" s="40"/>
      <c r="H211" s="40"/>
      <c r="I211" s="144"/>
      <c r="J211" s="40"/>
      <c r="K211" s="40"/>
      <c r="L211" s="44"/>
      <c r="M211" s="231"/>
      <c r="N211" s="80"/>
      <c r="O211" s="80"/>
      <c r="P211" s="80"/>
      <c r="Q211" s="80"/>
      <c r="R211" s="80"/>
      <c r="S211" s="80"/>
      <c r="T211" s="81"/>
      <c r="AT211" s="18" t="s">
        <v>204</v>
      </c>
      <c r="AU211" s="18" t="s">
        <v>86</v>
      </c>
    </row>
    <row r="212" s="12" customFormat="1">
      <c r="B212" s="235"/>
      <c r="C212" s="236"/>
      <c r="D212" s="229" t="s">
        <v>285</v>
      </c>
      <c r="E212" s="237" t="s">
        <v>19</v>
      </c>
      <c r="F212" s="238" t="s">
        <v>1781</v>
      </c>
      <c r="G212" s="236"/>
      <c r="H212" s="239">
        <v>58.052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285</v>
      </c>
      <c r="AU212" s="245" t="s">
        <v>86</v>
      </c>
      <c r="AV212" s="12" t="s">
        <v>86</v>
      </c>
      <c r="AW212" s="12" t="s">
        <v>37</v>
      </c>
      <c r="AX212" s="12" t="s">
        <v>84</v>
      </c>
      <c r="AY212" s="245" t="s">
        <v>195</v>
      </c>
    </row>
    <row r="213" s="1" customFormat="1" ht="16.5" customHeight="1">
      <c r="B213" s="39"/>
      <c r="C213" s="217" t="s">
        <v>633</v>
      </c>
      <c r="D213" s="217" t="s">
        <v>198</v>
      </c>
      <c r="E213" s="218" t="s">
        <v>1490</v>
      </c>
      <c r="F213" s="219" t="s">
        <v>1491</v>
      </c>
      <c r="G213" s="220" t="s">
        <v>289</v>
      </c>
      <c r="H213" s="221">
        <v>58.052</v>
      </c>
      <c r="I213" s="222"/>
      <c r="J213" s="223">
        <f>ROUND(I213*H213,2)</f>
        <v>0</v>
      </c>
      <c r="K213" s="219" t="s">
        <v>208</v>
      </c>
      <c r="L213" s="44"/>
      <c r="M213" s="224" t="s">
        <v>19</v>
      </c>
      <c r="N213" s="225" t="s">
        <v>47</v>
      </c>
      <c r="O213" s="80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AR213" s="18" t="s">
        <v>213</v>
      </c>
      <c r="AT213" s="18" t="s">
        <v>198</v>
      </c>
      <c r="AU213" s="18" t="s">
        <v>86</v>
      </c>
      <c r="AY213" s="18" t="s">
        <v>195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8" t="s">
        <v>84</v>
      </c>
      <c r="BK213" s="228">
        <f>ROUND(I213*H213,2)</f>
        <v>0</v>
      </c>
      <c r="BL213" s="18" t="s">
        <v>213</v>
      </c>
      <c r="BM213" s="18" t="s">
        <v>1782</v>
      </c>
    </row>
    <row r="214" s="1" customFormat="1">
      <c r="B214" s="39"/>
      <c r="C214" s="40"/>
      <c r="D214" s="229" t="s">
        <v>204</v>
      </c>
      <c r="E214" s="40"/>
      <c r="F214" s="230" t="s">
        <v>1493</v>
      </c>
      <c r="G214" s="40"/>
      <c r="H214" s="40"/>
      <c r="I214" s="144"/>
      <c r="J214" s="40"/>
      <c r="K214" s="40"/>
      <c r="L214" s="44"/>
      <c r="M214" s="231"/>
      <c r="N214" s="80"/>
      <c r="O214" s="80"/>
      <c r="P214" s="80"/>
      <c r="Q214" s="80"/>
      <c r="R214" s="80"/>
      <c r="S214" s="80"/>
      <c r="T214" s="81"/>
      <c r="AT214" s="18" t="s">
        <v>204</v>
      </c>
      <c r="AU214" s="18" t="s">
        <v>86</v>
      </c>
    </row>
    <row r="215" s="1" customFormat="1" ht="16.5" customHeight="1">
      <c r="B215" s="39"/>
      <c r="C215" s="217" t="s">
        <v>638</v>
      </c>
      <c r="D215" s="217" t="s">
        <v>198</v>
      </c>
      <c r="E215" s="218" t="s">
        <v>1495</v>
      </c>
      <c r="F215" s="219" t="s">
        <v>1496</v>
      </c>
      <c r="G215" s="220" t="s">
        <v>289</v>
      </c>
      <c r="H215" s="221">
        <v>290.25999999999999</v>
      </c>
      <c r="I215" s="222"/>
      <c r="J215" s="223">
        <f>ROUND(I215*H215,2)</f>
        <v>0</v>
      </c>
      <c r="K215" s="219" t="s">
        <v>208</v>
      </c>
      <c r="L215" s="44"/>
      <c r="M215" s="224" t="s">
        <v>19</v>
      </c>
      <c r="N215" s="225" t="s">
        <v>47</v>
      </c>
      <c r="O215" s="80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AR215" s="18" t="s">
        <v>213</v>
      </c>
      <c r="AT215" s="18" t="s">
        <v>198</v>
      </c>
      <c r="AU215" s="18" t="s">
        <v>86</v>
      </c>
      <c r="AY215" s="18" t="s">
        <v>195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8" t="s">
        <v>84</v>
      </c>
      <c r="BK215" s="228">
        <f>ROUND(I215*H215,2)</f>
        <v>0</v>
      </c>
      <c r="BL215" s="18" t="s">
        <v>213</v>
      </c>
      <c r="BM215" s="18" t="s">
        <v>1783</v>
      </c>
    </row>
    <row r="216" s="1" customFormat="1">
      <c r="B216" s="39"/>
      <c r="C216" s="40"/>
      <c r="D216" s="229" t="s">
        <v>204</v>
      </c>
      <c r="E216" s="40"/>
      <c r="F216" s="230" t="s">
        <v>1498</v>
      </c>
      <c r="G216" s="40"/>
      <c r="H216" s="40"/>
      <c r="I216" s="144"/>
      <c r="J216" s="40"/>
      <c r="K216" s="40"/>
      <c r="L216" s="44"/>
      <c r="M216" s="231"/>
      <c r="N216" s="80"/>
      <c r="O216" s="80"/>
      <c r="P216" s="80"/>
      <c r="Q216" s="80"/>
      <c r="R216" s="80"/>
      <c r="S216" s="80"/>
      <c r="T216" s="81"/>
      <c r="AT216" s="18" t="s">
        <v>204</v>
      </c>
      <c r="AU216" s="18" t="s">
        <v>86</v>
      </c>
    </row>
    <row r="217" s="12" customFormat="1">
      <c r="B217" s="235"/>
      <c r="C217" s="236"/>
      <c r="D217" s="229" t="s">
        <v>285</v>
      </c>
      <c r="E217" s="237" t="s">
        <v>19</v>
      </c>
      <c r="F217" s="238" t="s">
        <v>1784</v>
      </c>
      <c r="G217" s="236"/>
      <c r="H217" s="239">
        <v>290.25999999999999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285</v>
      </c>
      <c r="AU217" s="245" t="s">
        <v>86</v>
      </c>
      <c r="AV217" s="12" t="s">
        <v>86</v>
      </c>
      <c r="AW217" s="12" t="s">
        <v>37</v>
      </c>
      <c r="AX217" s="12" t="s">
        <v>84</v>
      </c>
      <c r="AY217" s="245" t="s">
        <v>195</v>
      </c>
    </row>
    <row r="218" s="1" customFormat="1" ht="16.5" customHeight="1">
      <c r="B218" s="39"/>
      <c r="C218" s="217" t="s">
        <v>643</v>
      </c>
      <c r="D218" s="217" t="s">
        <v>198</v>
      </c>
      <c r="E218" s="218" t="s">
        <v>1785</v>
      </c>
      <c r="F218" s="219" t="s">
        <v>1786</v>
      </c>
      <c r="G218" s="220" t="s">
        <v>289</v>
      </c>
      <c r="H218" s="221">
        <v>4.9000000000000004</v>
      </c>
      <c r="I218" s="222"/>
      <c r="J218" s="223">
        <f>ROUND(I218*H218,2)</f>
        <v>0</v>
      </c>
      <c r="K218" s="219" t="s">
        <v>208</v>
      </c>
      <c r="L218" s="44"/>
      <c r="M218" s="224" t="s">
        <v>19</v>
      </c>
      <c r="N218" s="225" t="s">
        <v>47</v>
      </c>
      <c r="O218" s="80"/>
      <c r="P218" s="226">
        <f>O218*H218</f>
        <v>0</v>
      </c>
      <c r="Q218" s="226">
        <v>0.12171</v>
      </c>
      <c r="R218" s="226">
        <f>Q218*H218</f>
        <v>0.59637899999999999</v>
      </c>
      <c r="S218" s="226">
        <v>2.3999999999999999</v>
      </c>
      <c r="T218" s="227">
        <f>S218*H218</f>
        <v>11.76</v>
      </c>
      <c r="AR218" s="18" t="s">
        <v>213</v>
      </c>
      <c r="AT218" s="18" t="s">
        <v>198</v>
      </c>
      <c r="AU218" s="18" t="s">
        <v>86</v>
      </c>
      <c r="AY218" s="18" t="s">
        <v>195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8" t="s">
        <v>84</v>
      </c>
      <c r="BK218" s="228">
        <f>ROUND(I218*H218,2)</f>
        <v>0</v>
      </c>
      <c r="BL218" s="18" t="s">
        <v>213</v>
      </c>
      <c r="BM218" s="18" t="s">
        <v>1787</v>
      </c>
    </row>
    <row r="219" s="1" customFormat="1">
      <c r="B219" s="39"/>
      <c r="C219" s="40"/>
      <c r="D219" s="229" t="s">
        <v>204</v>
      </c>
      <c r="E219" s="40"/>
      <c r="F219" s="230" t="s">
        <v>1788</v>
      </c>
      <c r="G219" s="40"/>
      <c r="H219" s="40"/>
      <c r="I219" s="144"/>
      <c r="J219" s="40"/>
      <c r="K219" s="40"/>
      <c r="L219" s="44"/>
      <c r="M219" s="231"/>
      <c r="N219" s="80"/>
      <c r="O219" s="80"/>
      <c r="P219" s="80"/>
      <c r="Q219" s="80"/>
      <c r="R219" s="80"/>
      <c r="S219" s="80"/>
      <c r="T219" s="81"/>
      <c r="AT219" s="18" t="s">
        <v>204</v>
      </c>
      <c r="AU219" s="18" t="s">
        <v>86</v>
      </c>
    </row>
    <row r="220" s="1" customFormat="1" ht="16.5" customHeight="1">
      <c r="B220" s="39"/>
      <c r="C220" s="217" t="s">
        <v>648</v>
      </c>
      <c r="D220" s="217" t="s">
        <v>198</v>
      </c>
      <c r="E220" s="218" t="s">
        <v>1789</v>
      </c>
      <c r="F220" s="219" t="s">
        <v>1790</v>
      </c>
      <c r="G220" s="220" t="s">
        <v>289</v>
      </c>
      <c r="H220" s="221">
        <v>1.6020000000000001</v>
      </c>
      <c r="I220" s="222"/>
      <c r="J220" s="223">
        <f>ROUND(I220*H220,2)</f>
        <v>0</v>
      </c>
      <c r="K220" s="219" t="s">
        <v>208</v>
      </c>
      <c r="L220" s="44"/>
      <c r="M220" s="224" t="s">
        <v>19</v>
      </c>
      <c r="N220" s="225" t="s">
        <v>47</v>
      </c>
      <c r="O220" s="80"/>
      <c r="P220" s="226">
        <f>O220*H220</f>
        <v>0</v>
      </c>
      <c r="Q220" s="226">
        <v>0</v>
      </c>
      <c r="R220" s="226">
        <f>Q220*H220</f>
        <v>0</v>
      </c>
      <c r="S220" s="226">
        <v>0.55100000000000005</v>
      </c>
      <c r="T220" s="227">
        <f>S220*H220</f>
        <v>0.8827020000000001</v>
      </c>
      <c r="AR220" s="18" t="s">
        <v>213</v>
      </c>
      <c r="AT220" s="18" t="s">
        <v>198</v>
      </c>
      <c r="AU220" s="18" t="s">
        <v>86</v>
      </c>
      <c r="AY220" s="18" t="s">
        <v>195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8" t="s">
        <v>84</v>
      </c>
      <c r="BK220" s="228">
        <f>ROUND(I220*H220,2)</f>
        <v>0</v>
      </c>
      <c r="BL220" s="18" t="s">
        <v>213</v>
      </c>
      <c r="BM220" s="18" t="s">
        <v>1791</v>
      </c>
    </row>
    <row r="221" s="1" customFormat="1">
      <c r="B221" s="39"/>
      <c r="C221" s="40"/>
      <c r="D221" s="229" t="s">
        <v>204</v>
      </c>
      <c r="E221" s="40"/>
      <c r="F221" s="230" t="s">
        <v>1792</v>
      </c>
      <c r="G221" s="40"/>
      <c r="H221" s="40"/>
      <c r="I221" s="144"/>
      <c r="J221" s="40"/>
      <c r="K221" s="40"/>
      <c r="L221" s="44"/>
      <c r="M221" s="231"/>
      <c r="N221" s="80"/>
      <c r="O221" s="80"/>
      <c r="P221" s="80"/>
      <c r="Q221" s="80"/>
      <c r="R221" s="80"/>
      <c r="S221" s="80"/>
      <c r="T221" s="81"/>
      <c r="AT221" s="18" t="s">
        <v>204</v>
      </c>
      <c r="AU221" s="18" t="s">
        <v>86</v>
      </c>
    </row>
    <row r="222" s="12" customFormat="1">
      <c r="B222" s="235"/>
      <c r="C222" s="236"/>
      <c r="D222" s="229" t="s">
        <v>285</v>
      </c>
      <c r="E222" s="237" t="s">
        <v>19</v>
      </c>
      <c r="F222" s="238" t="s">
        <v>1793</v>
      </c>
      <c r="G222" s="236"/>
      <c r="H222" s="239">
        <v>1.6020000000000001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285</v>
      </c>
      <c r="AU222" s="245" t="s">
        <v>86</v>
      </c>
      <c r="AV222" s="12" t="s">
        <v>86</v>
      </c>
      <c r="AW222" s="12" t="s">
        <v>37</v>
      </c>
      <c r="AX222" s="12" t="s">
        <v>84</v>
      </c>
      <c r="AY222" s="245" t="s">
        <v>195</v>
      </c>
    </row>
    <row r="223" s="1" customFormat="1" ht="16.5" customHeight="1">
      <c r="B223" s="39"/>
      <c r="C223" s="217" t="s">
        <v>654</v>
      </c>
      <c r="D223" s="217" t="s">
        <v>198</v>
      </c>
      <c r="E223" s="218" t="s">
        <v>1794</v>
      </c>
      <c r="F223" s="219" t="s">
        <v>1795</v>
      </c>
      <c r="G223" s="220" t="s">
        <v>390</v>
      </c>
      <c r="H223" s="221">
        <v>5993</v>
      </c>
      <c r="I223" s="222"/>
      <c r="J223" s="223">
        <f>ROUND(I223*H223,2)</f>
        <v>0</v>
      </c>
      <c r="K223" s="219" t="s">
        <v>208</v>
      </c>
      <c r="L223" s="44"/>
      <c r="M223" s="224" t="s">
        <v>19</v>
      </c>
      <c r="N223" s="225" t="s">
        <v>47</v>
      </c>
      <c r="O223" s="80"/>
      <c r="P223" s="226">
        <f>O223*H223</f>
        <v>0</v>
      </c>
      <c r="Q223" s="226">
        <v>0</v>
      </c>
      <c r="R223" s="226">
        <f>Q223*H223</f>
        <v>0</v>
      </c>
      <c r="S223" s="226">
        <v>0.001</v>
      </c>
      <c r="T223" s="227">
        <f>S223*H223</f>
        <v>5.9930000000000003</v>
      </c>
      <c r="AR223" s="18" t="s">
        <v>213</v>
      </c>
      <c r="AT223" s="18" t="s">
        <v>198</v>
      </c>
      <c r="AU223" s="18" t="s">
        <v>86</v>
      </c>
      <c r="AY223" s="18" t="s">
        <v>195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8" t="s">
        <v>84</v>
      </c>
      <c r="BK223" s="228">
        <f>ROUND(I223*H223,2)</f>
        <v>0</v>
      </c>
      <c r="BL223" s="18" t="s">
        <v>213</v>
      </c>
      <c r="BM223" s="18" t="s">
        <v>1796</v>
      </c>
    </row>
    <row r="224" s="1" customFormat="1">
      <c r="B224" s="39"/>
      <c r="C224" s="40"/>
      <c r="D224" s="229" t="s">
        <v>204</v>
      </c>
      <c r="E224" s="40"/>
      <c r="F224" s="230" t="s">
        <v>1797</v>
      </c>
      <c r="G224" s="40"/>
      <c r="H224" s="40"/>
      <c r="I224" s="144"/>
      <c r="J224" s="40"/>
      <c r="K224" s="40"/>
      <c r="L224" s="44"/>
      <c r="M224" s="231"/>
      <c r="N224" s="80"/>
      <c r="O224" s="80"/>
      <c r="P224" s="80"/>
      <c r="Q224" s="80"/>
      <c r="R224" s="80"/>
      <c r="S224" s="80"/>
      <c r="T224" s="81"/>
      <c r="AT224" s="18" t="s">
        <v>204</v>
      </c>
      <c r="AU224" s="18" t="s">
        <v>86</v>
      </c>
    </row>
    <row r="225" s="12" customFormat="1">
      <c r="B225" s="235"/>
      <c r="C225" s="236"/>
      <c r="D225" s="229" t="s">
        <v>285</v>
      </c>
      <c r="E225" s="237" t="s">
        <v>19</v>
      </c>
      <c r="F225" s="238" t="s">
        <v>1798</v>
      </c>
      <c r="G225" s="236"/>
      <c r="H225" s="239">
        <v>5993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285</v>
      </c>
      <c r="AU225" s="245" t="s">
        <v>86</v>
      </c>
      <c r="AV225" s="12" t="s">
        <v>86</v>
      </c>
      <c r="AW225" s="12" t="s">
        <v>37</v>
      </c>
      <c r="AX225" s="12" t="s">
        <v>84</v>
      </c>
      <c r="AY225" s="245" t="s">
        <v>195</v>
      </c>
    </row>
    <row r="226" s="11" customFormat="1" ht="22.8" customHeight="1">
      <c r="B226" s="201"/>
      <c r="C226" s="202"/>
      <c r="D226" s="203" t="s">
        <v>75</v>
      </c>
      <c r="E226" s="215" t="s">
        <v>379</v>
      </c>
      <c r="F226" s="215" t="s">
        <v>380</v>
      </c>
      <c r="G226" s="202"/>
      <c r="H226" s="202"/>
      <c r="I226" s="205"/>
      <c r="J226" s="216">
        <f>BK226</f>
        <v>0</v>
      </c>
      <c r="K226" s="202"/>
      <c r="L226" s="207"/>
      <c r="M226" s="208"/>
      <c r="N226" s="209"/>
      <c r="O226" s="209"/>
      <c r="P226" s="210">
        <f>SUM(P227:P243)</f>
        <v>0</v>
      </c>
      <c r="Q226" s="209"/>
      <c r="R226" s="210">
        <f>SUM(R227:R243)</f>
        <v>0</v>
      </c>
      <c r="S226" s="209"/>
      <c r="T226" s="211">
        <f>SUM(T227:T243)</f>
        <v>0</v>
      </c>
      <c r="AR226" s="212" t="s">
        <v>84</v>
      </c>
      <c r="AT226" s="213" t="s">
        <v>75</v>
      </c>
      <c r="AU226" s="213" t="s">
        <v>84</v>
      </c>
      <c r="AY226" s="212" t="s">
        <v>195</v>
      </c>
      <c r="BK226" s="214">
        <f>SUM(BK227:BK243)</f>
        <v>0</v>
      </c>
    </row>
    <row r="227" s="1" customFormat="1" ht="16.5" customHeight="1">
      <c r="B227" s="39"/>
      <c r="C227" s="217" t="s">
        <v>660</v>
      </c>
      <c r="D227" s="217" t="s">
        <v>198</v>
      </c>
      <c r="E227" s="218" t="s">
        <v>1799</v>
      </c>
      <c r="F227" s="219" t="s">
        <v>1800</v>
      </c>
      <c r="G227" s="220" t="s">
        <v>336</v>
      </c>
      <c r="H227" s="221">
        <v>0.88300000000000001</v>
      </c>
      <c r="I227" s="222"/>
      <c r="J227" s="223">
        <f>ROUND(I227*H227,2)</f>
        <v>0</v>
      </c>
      <c r="K227" s="219" t="s">
        <v>208</v>
      </c>
      <c r="L227" s="44"/>
      <c r="M227" s="224" t="s">
        <v>19</v>
      </c>
      <c r="N227" s="225" t="s">
        <v>47</v>
      </c>
      <c r="O227" s="8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AR227" s="18" t="s">
        <v>213</v>
      </c>
      <c r="AT227" s="18" t="s">
        <v>198</v>
      </c>
      <c r="AU227" s="18" t="s">
        <v>86</v>
      </c>
      <c r="AY227" s="18" t="s">
        <v>195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8" t="s">
        <v>84</v>
      </c>
      <c r="BK227" s="228">
        <f>ROUND(I227*H227,2)</f>
        <v>0</v>
      </c>
      <c r="BL227" s="18" t="s">
        <v>213</v>
      </c>
      <c r="BM227" s="18" t="s">
        <v>1801</v>
      </c>
    </row>
    <row r="228" s="1" customFormat="1">
      <c r="B228" s="39"/>
      <c r="C228" s="40"/>
      <c r="D228" s="229" t="s">
        <v>204</v>
      </c>
      <c r="E228" s="40"/>
      <c r="F228" s="230" t="s">
        <v>1802</v>
      </c>
      <c r="G228" s="40"/>
      <c r="H228" s="40"/>
      <c r="I228" s="144"/>
      <c r="J228" s="40"/>
      <c r="K228" s="40"/>
      <c r="L228" s="44"/>
      <c r="M228" s="231"/>
      <c r="N228" s="80"/>
      <c r="O228" s="80"/>
      <c r="P228" s="80"/>
      <c r="Q228" s="80"/>
      <c r="R228" s="80"/>
      <c r="S228" s="80"/>
      <c r="T228" s="81"/>
      <c r="AT228" s="18" t="s">
        <v>204</v>
      </c>
      <c r="AU228" s="18" t="s">
        <v>86</v>
      </c>
    </row>
    <row r="229" s="12" customFormat="1">
      <c r="B229" s="235"/>
      <c r="C229" s="236"/>
      <c r="D229" s="229" t="s">
        <v>285</v>
      </c>
      <c r="E229" s="237" t="s">
        <v>19</v>
      </c>
      <c r="F229" s="238" t="s">
        <v>1803</v>
      </c>
      <c r="G229" s="236"/>
      <c r="H229" s="239">
        <v>0.88300000000000001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AT229" s="245" t="s">
        <v>285</v>
      </c>
      <c r="AU229" s="245" t="s">
        <v>86</v>
      </c>
      <c r="AV229" s="12" t="s">
        <v>86</v>
      </c>
      <c r="AW229" s="12" t="s">
        <v>37</v>
      </c>
      <c r="AX229" s="12" t="s">
        <v>84</v>
      </c>
      <c r="AY229" s="245" t="s">
        <v>195</v>
      </c>
    </row>
    <row r="230" s="1" customFormat="1" ht="22.5" customHeight="1">
      <c r="B230" s="39"/>
      <c r="C230" s="217" t="s">
        <v>665</v>
      </c>
      <c r="D230" s="217" t="s">
        <v>198</v>
      </c>
      <c r="E230" s="218" t="s">
        <v>1552</v>
      </c>
      <c r="F230" s="219" t="s">
        <v>1553</v>
      </c>
      <c r="G230" s="220" t="s">
        <v>336</v>
      </c>
      <c r="H230" s="221">
        <v>19.916</v>
      </c>
      <c r="I230" s="222"/>
      <c r="J230" s="223">
        <f>ROUND(I230*H230,2)</f>
        <v>0</v>
      </c>
      <c r="K230" s="219" t="s">
        <v>19</v>
      </c>
      <c r="L230" s="44"/>
      <c r="M230" s="224" t="s">
        <v>19</v>
      </c>
      <c r="N230" s="225" t="s">
        <v>47</v>
      </c>
      <c r="O230" s="80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AR230" s="18" t="s">
        <v>213</v>
      </c>
      <c r="AT230" s="18" t="s">
        <v>198</v>
      </c>
      <c r="AU230" s="18" t="s">
        <v>86</v>
      </c>
      <c r="AY230" s="18" t="s">
        <v>195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8" t="s">
        <v>84</v>
      </c>
      <c r="BK230" s="228">
        <f>ROUND(I230*H230,2)</f>
        <v>0</v>
      </c>
      <c r="BL230" s="18" t="s">
        <v>213</v>
      </c>
      <c r="BM230" s="18" t="s">
        <v>1804</v>
      </c>
    </row>
    <row r="231" s="1" customFormat="1">
      <c r="B231" s="39"/>
      <c r="C231" s="40"/>
      <c r="D231" s="229" t="s">
        <v>204</v>
      </c>
      <c r="E231" s="40"/>
      <c r="F231" s="230" t="s">
        <v>1555</v>
      </c>
      <c r="G231" s="40"/>
      <c r="H231" s="40"/>
      <c r="I231" s="144"/>
      <c r="J231" s="40"/>
      <c r="K231" s="40"/>
      <c r="L231" s="44"/>
      <c r="M231" s="231"/>
      <c r="N231" s="80"/>
      <c r="O231" s="80"/>
      <c r="P231" s="80"/>
      <c r="Q231" s="80"/>
      <c r="R231" s="80"/>
      <c r="S231" s="80"/>
      <c r="T231" s="81"/>
      <c r="AT231" s="18" t="s">
        <v>204</v>
      </c>
      <c r="AU231" s="18" t="s">
        <v>86</v>
      </c>
    </row>
    <row r="232" s="12" customFormat="1">
      <c r="B232" s="235"/>
      <c r="C232" s="236"/>
      <c r="D232" s="229" t="s">
        <v>285</v>
      </c>
      <c r="E232" s="237" t="s">
        <v>19</v>
      </c>
      <c r="F232" s="238" t="s">
        <v>1805</v>
      </c>
      <c r="G232" s="236"/>
      <c r="H232" s="239">
        <v>11.76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285</v>
      </c>
      <c r="AU232" s="245" t="s">
        <v>86</v>
      </c>
      <c r="AV232" s="12" t="s">
        <v>86</v>
      </c>
      <c r="AW232" s="12" t="s">
        <v>37</v>
      </c>
      <c r="AX232" s="12" t="s">
        <v>76</v>
      </c>
      <c r="AY232" s="245" t="s">
        <v>195</v>
      </c>
    </row>
    <row r="233" s="12" customFormat="1">
      <c r="B233" s="235"/>
      <c r="C233" s="236"/>
      <c r="D233" s="229" t="s">
        <v>285</v>
      </c>
      <c r="E233" s="237" t="s">
        <v>19</v>
      </c>
      <c r="F233" s="238" t="s">
        <v>1806</v>
      </c>
      <c r="G233" s="236"/>
      <c r="H233" s="239">
        <v>7.2729999999999997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285</v>
      </c>
      <c r="AU233" s="245" t="s">
        <v>86</v>
      </c>
      <c r="AV233" s="12" t="s">
        <v>86</v>
      </c>
      <c r="AW233" s="12" t="s">
        <v>37</v>
      </c>
      <c r="AX233" s="12" t="s">
        <v>76</v>
      </c>
      <c r="AY233" s="245" t="s">
        <v>195</v>
      </c>
    </row>
    <row r="234" s="12" customFormat="1">
      <c r="B234" s="235"/>
      <c r="C234" s="236"/>
      <c r="D234" s="229" t="s">
        <v>285</v>
      </c>
      <c r="E234" s="237" t="s">
        <v>19</v>
      </c>
      <c r="F234" s="238" t="s">
        <v>1803</v>
      </c>
      <c r="G234" s="236"/>
      <c r="H234" s="239">
        <v>0.88300000000000001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285</v>
      </c>
      <c r="AU234" s="245" t="s">
        <v>86</v>
      </c>
      <c r="AV234" s="12" t="s">
        <v>86</v>
      </c>
      <c r="AW234" s="12" t="s">
        <v>37</v>
      </c>
      <c r="AX234" s="12" t="s">
        <v>76</v>
      </c>
      <c r="AY234" s="245" t="s">
        <v>195</v>
      </c>
    </row>
    <row r="235" s="13" customFormat="1">
      <c r="B235" s="246"/>
      <c r="C235" s="247"/>
      <c r="D235" s="229" t="s">
        <v>285</v>
      </c>
      <c r="E235" s="248" t="s">
        <v>19</v>
      </c>
      <c r="F235" s="249" t="s">
        <v>294</v>
      </c>
      <c r="G235" s="247"/>
      <c r="H235" s="250">
        <v>19.916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AT235" s="256" t="s">
        <v>285</v>
      </c>
      <c r="AU235" s="256" t="s">
        <v>86</v>
      </c>
      <c r="AV235" s="13" t="s">
        <v>213</v>
      </c>
      <c r="AW235" s="13" t="s">
        <v>37</v>
      </c>
      <c r="AX235" s="13" t="s">
        <v>84</v>
      </c>
      <c r="AY235" s="256" t="s">
        <v>195</v>
      </c>
    </row>
    <row r="236" s="1" customFormat="1" ht="16.5" customHeight="1">
      <c r="B236" s="39"/>
      <c r="C236" s="217" t="s">
        <v>671</v>
      </c>
      <c r="D236" s="217" t="s">
        <v>198</v>
      </c>
      <c r="E236" s="218" t="s">
        <v>399</v>
      </c>
      <c r="F236" s="219" t="s">
        <v>1807</v>
      </c>
      <c r="G236" s="220" t="s">
        <v>336</v>
      </c>
      <c r="H236" s="221">
        <v>22.949999999999999</v>
      </c>
      <c r="I236" s="222"/>
      <c r="J236" s="223">
        <f>ROUND(I236*H236,2)</f>
        <v>0</v>
      </c>
      <c r="K236" s="219" t="s">
        <v>19</v>
      </c>
      <c r="L236" s="44"/>
      <c r="M236" s="224" t="s">
        <v>19</v>
      </c>
      <c r="N236" s="225" t="s">
        <v>47</v>
      </c>
      <c r="O236" s="80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AR236" s="18" t="s">
        <v>213</v>
      </c>
      <c r="AT236" s="18" t="s">
        <v>198</v>
      </c>
      <c r="AU236" s="18" t="s">
        <v>86</v>
      </c>
      <c r="AY236" s="18" t="s">
        <v>195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8" t="s">
        <v>84</v>
      </c>
      <c r="BK236" s="228">
        <f>ROUND(I236*H236,2)</f>
        <v>0</v>
      </c>
      <c r="BL236" s="18" t="s">
        <v>213</v>
      </c>
      <c r="BM236" s="18" t="s">
        <v>1808</v>
      </c>
    </row>
    <row r="237" s="1" customFormat="1">
      <c r="B237" s="39"/>
      <c r="C237" s="40"/>
      <c r="D237" s="229" t="s">
        <v>204</v>
      </c>
      <c r="E237" s="40"/>
      <c r="F237" s="230" t="s">
        <v>400</v>
      </c>
      <c r="G237" s="40"/>
      <c r="H237" s="40"/>
      <c r="I237" s="144"/>
      <c r="J237" s="40"/>
      <c r="K237" s="40"/>
      <c r="L237" s="44"/>
      <c r="M237" s="231"/>
      <c r="N237" s="80"/>
      <c r="O237" s="80"/>
      <c r="P237" s="80"/>
      <c r="Q237" s="80"/>
      <c r="R237" s="80"/>
      <c r="S237" s="80"/>
      <c r="T237" s="81"/>
      <c r="AT237" s="18" t="s">
        <v>204</v>
      </c>
      <c r="AU237" s="18" t="s">
        <v>86</v>
      </c>
    </row>
    <row r="238" s="12" customFormat="1">
      <c r="B238" s="235"/>
      <c r="C238" s="236"/>
      <c r="D238" s="229" t="s">
        <v>285</v>
      </c>
      <c r="E238" s="237" t="s">
        <v>19</v>
      </c>
      <c r="F238" s="238" t="s">
        <v>1809</v>
      </c>
      <c r="G238" s="236"/>
      <c r="H238" s="239">
        <v>22.949999999999999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285</v>
      </c>
      <c r="AU238" s="245" t="s">
        <v>86</v>
      </c>
      <c r="AV238" s="12" t="s">
        <v>86</v>
      </c>
      <c r="AW238" s="12" t="s">
        <v>37</v>
      </c>
      <c r="AX238" s="12" t="s">
        <v>84</v>
      </c>
      <c r="AY238" s="245" t="s">
        <v>195</v>
      </c>
    </row>
    <row r="239" s="1" customFormat="1" ht="16.5" customHeight="1">
      <c r="B239" s="39"/>
      <c r="C239" s="217" t="s">
        <v>677</v>
      </c>
      <c r="D239" s="217" t="s">
        <v>198</v>
      </c>
      <c r="E239" s="218" t="s">
        <v>1567</v>
      </c>
      <c r="F239" s="219" t="s">
        <v>1568</v>
      </c>
      <c r="G239" s="220" t="s">
        <v>336</v>
      </c>
      <c r="H239" s="221">
        <v>34.710000000000001</v>
      </c>
      <c r="I239" s="222"/>
      <c r="J239" s="223">
        <f>ROUND(I239*H239,2)</f>
        <v>0</v>
      </c>
      <c r="K239" s="219" t="s">
        <v>208</v>
      </c>
      <c r="L239" s="44"/>
      <c r="M239" s="224" t="s">
        <v>19</v>
      </c>
      <c r="N239" s="225" t="s">
        <v>47</v>
      </c>
      <c r="O239" s="80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AR239" s="18" t="s">
        <v>213</v>
      </c>
      <c r="AT239" s="18" t="s">
        <v>198</v>
      </c>
      <c r="AU239" s="18" t="s">
        <v>86</v>
      </c>
      <c r="AY239" s="18" t="s">
        <v>195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8" t="s">
        <v>84</v>
      </c>
      <c r="BK239" s="228">
        <f>ROUND(I239*H239,2)</f>
        <v>0</v>
      </c>
      <c r="BL239" s="18" t="s">
        <v>213</v>
      </c>
      <c r="BM239" s="18" t="s">
        <v>1810</v>
      </c>
    </row>
    <row r="240" s="1" customFormat="1">
      <c r="B240" s="39"/>
      <c r="C240" s="40"/>
      <c r="D240" s="229" t="s">
        <v>204</v>
      </c>
      <c r="E240" s="40"/>
      <c r="F240" s="230" t="s">
        <v>1570</v>
      </c>
      <c r="G240" s="40"/>
      <c r="H240" s="40"/>
      <c r="I240" s="144"/>
      <c r="J240" s="40"/>
      <c r="K240" s="40"/>
      <c r="L240" s="44"/>
      <c r="M240" s="231"/>
      <c r="N240" s="80"/>
      <c r="O240" s="80"/>
      <c r="P240" s="80"/>
      <c r="Q240" s="80"/>
      <c r="R240" s="80"/>
      <c r="S240" s="80"/>
      <c r="T240" s="81"/>
      <c r="AT240" s="18" t="s">
        <v>204</v>
      </c>
      <c r="AU240" s="18" t="s">
        <v>86</v>
      </c>
    </row>
    <row r="241" s="12" customFormat="1">
      <c r="B241" s="235"/>
      <c r="C241" s="236"/>
      <c r="D241" s="229" t="s">
        <v>285</v>
      </c>
      <c r="E241" s="237" t="s">
        <v>19</v>
      </c>
      <c r="F241" s="238" t="s">
        <v>1809</v>
      </c>
      <c r="G241" s="236"/>
      <c r="H241" s="239">
        <v>22.949999999999999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285</v>
      </c>
      <c r="AU241" s="245" t="s">
        <v>86</v>
      </c>
      <c r="AV241" s="12" t="s">
        <v>86</v>
      </c>
      <c r="AW241" s="12" t="s">
        <v>37</v>
      </c>
      <c r="AX241" s="12" t="s">
        <v>76</v>
      </c>
      <c r="AY241" s="245" t="s">
        <v>195</v>
      </c>
    </row>
    <row r="242" s="12" customFormat="1">
      <c r="B242" s="235"/>
      <c r="C242" s="236"/>
      <c r="D242" s="229" t="s">
        <v>285</v>
      </c>
      <c r="E242" s="237" t="s">
        <v>19</v>
      </c>
      <c r="F242" s="238" t="s">
        <v>1805</v>
      </c>
      <c r="G242" s="236"/>
      <c r="H242" s="239">
        <v>11.76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285</v>
      </c>
      <c r="AU242" s="245" t="s">
        <v>86</v>
      </c>
      <c r="AV242" s="12" t="s">
        <v>86</v>
      </c>
      <c r="AW242" s="12" t="s">
        <v>37</v>
      </c>
      <c r="AX242" s="12" t="s">
        <v>76</v>
      </c>
      <c r="AY242" s="245" t="s">
        <v>195</v>
      </c>
    </row>
    <row r="243" s="13" customFormat="1">
      <c r="B243" s="246"/>
      <c r="C243" s="247"/>
      <c r="D243" s="229" t="s">
        <v>285</v>
      </c>
      <c r="E243" s="248" t="s">
        <v>19</v>
      </c>
      <c r="F243" s="249" t="s">
        <v>294</v>
      </c>
      <c r="G243" s="247"/>
      <c r="H243" s="250">
        <v>34.710000000000001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AT243" s="256" t="s">
        <v>285</v>
      </c>
      <c r="AU243" s="256" t="s">
        <v>86</v>
      </c>
      <c r="AV243" s="13" t="s">
        <v>213</v>
      </c>
      <c r="AW243" s="13" t="s">
        <v>37</v>
      </c>
      <c r="AX243" s="13" t="s">
        <v>84</v>
      </c>
      <c r="AY243" s="256" t="s">
        <v>195</v>
      </c>
    </row>
    <row r="244" s="11" customFormat="1" ht="22.8" customHeight="1">
      <c r="B244" s="201"/>
      <c r="C244" s="202"/>
      <c r="D244" s="203" t="s">
        <v>75</v>
      </c>
      <c r="E244" s="215" t="s">
        <v>977</v>
      </c>
      <c r="F244" s="215" t="s">
        <v>978</v>
      </c>
      <c r="G244" s="202"/>
      <c r="H244" s="202"/>
      <c r="I244" s="205"/>
      <c r="J244" s="216">
        <f>BK244</f>
        <v>0</v>
      </c>
      <c r="K244" s="202"/>
      <c r="L244" s="207"/>
      <c r="M244" s="208"/>
      <c r="N244" s="209"/>
      <c r="O244" s="209"/>
      <c r="P244" s="210">
        <f>SUM(P245:P248)</f>
        <v>0</v>
      </c>
      <c r="Q244" s="209"/>
      <c r="R244" s="210">
        <f>SUM(R245:R248)</f>
        <v>0</v>
      </c>
      <c r="S244" s="209"/>
      <c r="T244" s="211">
        <f>SUM(T245:T248)</f>
        <v>0</v>
      </c>
      <c r="AR244" s="212" t="s">
        <v>84</v>
      </c>
      <c r="AT244" s="213" t="s">
        <v>75</v>
      </c>
      <c r="AU244" s="213" t="s">
        <v>84</v>
      </c>
      <c r="AY244" s="212" t="s">
        <v>195</v>
      </c>
      <c r="BK244" s="214">
        <f>SUM(BK245:BK248)</f>
        <v>0</v>
      </c>
    </row>
    <row r="245" s="1" customFormat="1" ht="16.5" customHeight="1">
      <c r="B245" s="39"/>
      <c r="C245" s="217" t="s">
        <v>686</v>
      </c>
      <c r="D245" s="217" t="s">
        <v>198</v>
      </c>
      <c r="E245" s="218" t="s">
        <v>1572</v>
      </c>
      <c r="F245" s="219" t="s">
        <v>1573</v>
      </c>
      <c r="G245" s="220" t="s">
        <v>336</v>
      </c>
      <c r="H245" s="221">
        <v>61.655999999999999</v>
      </c>
      <c r="I245" s="222"/>
      <c r="J245" s="223">
        <f>ROUND(I245*H245,2)</f>
        <v>0</v>
      </c>
      <c r="K245" s="219" t="s">
        <v>19</v>
      </c>
      <c r="L245" s="44"/>
      <c r="M245" s="224" t="s">
        <v>19</v>
      </c>
      <c r="N245" s="225" t="s">
        <v>47</v>
      </c>
      <c r="O245" s="8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AR245" s="18" t="s">
        <v>213</v>
      </c>
      <c r="AT245" s="18" t="s">
        <v>198</v>
      </c>
      <c r="AU245" s="18" t="s">
        <v>86</v>
      </c>
      <c r="AY245" s="18" t="s">
        <v>195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8" t="s">
        <v>84</v>
      </c>
      <c r="BK245" s="228">
        <f>ROUND(I245*H245,2)</f>
        <v>0</v>
      </c>
      <c r="BL245" s="18" t="s">
        <v>213</v>
      </c>
      <c r="BM245" s="18" t="s">
        <v>1811</v>
      </c>
    </row>
    <row r="246" s="1" customFormat="1">
      <c r="B246" s="39"/>
      <c r="C246" s="40"/>
      <c r="D246" s="229" t="s">
        <v>204</v>
      </c>
      <c r="E246" s="40"/>
      <c r="F246" s="230" t="s">
        <v>1575</v>
      </c>
      <c r="G246" s="40"/>
      <c r="H246" s="40"/>
      <c r="I246" s="144"/>
      <c r="J246" s="40"/>
      <c r="K246" s="40"/>
      <c r="L246" s="44"/>
      <c r="M246" s="231"/>
      <c r="N246" s="80"/>
      <c r="O246" s="80"/>
      <c r="P246" s="80"/>
      <c r="Q246" s="80"/>
      <c r="R246" s="80"/>
      <c r="S246" s="80"/>
      <c r="T246" s="81"/>
      <c r="AT246" s="18" t="s">
        <v>204</v>
      </c>
      <c r="AU246" s="18" t="s">
        <v>86</v>
      </c>
    </row>
    <row r="247" s="1" customFormat="1" ht="16.5" customHeight="1">
      <c r="B247" s="39"/>
      <c r="C247" s="217" t="s">
        <v>691</v>
      </c>
      <c r="D247" s="217" t="s">
        <v>198</v>
      </c>
      <c r="E247" s="218" t="s">
        <v>1576</v>
      </c>
      <c r="F247" s="219" t="s">
        <v>1577</v>
      </c>
      <c r="G247" s="220" t="s">
        <v>336</v>
      </c>
      <c r="H247" s="221">
        <v>61.655999999999999</v>
      </c>
      <c r="I247" s="222"/>
      <c r="J247" s="223">
        <f>ROUND(I247*H247,2)</f>
        <v>0</v>
      </c>
      <c r="K247" s="219" t="s">
        <v>208</v>
      </c>
      <c r="L247" s="44"/>
      <c r="M247" s="224" t="s">
        <v>19</v>
      </c>
      <c r="N247" s="225" t="s">
        <v>47</v>
      </c>
      <c r="O247" s="8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AR247" s="18" t="s">
        <v>213</v>
      </c>
      <c r="AT247" s="18" t="s">
        <v>198</v>
      </c>
      <c r="AU247" s="18" t="s">
        <v>86</v>
      </c>
      <c r="AY247" s="18" t="s">
        <v>195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8" t="s">
        <v>84</v>
      </c>
      <c r="BK247" s="228">
        <f>ROUND(I247*H247,2)</f>
        <v>0</v>
      </c>
      <c r="BL247" s="18" t="s">
        <v>213</v>
      </c>
      <c r="BM247" s="18" t="s">
        <v>1812</v>
      </c>
    </row>
    <row r="248" s="1" customFormat="1">
      <c r="B248" s="39"/>
      <c r="C248" s="40"/>
      <c r="D248" s="229" t="s">
        <v>204</v>
      </c>
      <c r="E248" s="40"/>
      <c r="F248" s="230" t="s">
        <v>1579</v>
      </c>
      <c r="G248" s="40"/>
      <c r="H248" s="40"/>
      <c r="I248" s="144"/>
      <c r="J248" s="40"/>
      <c r="K248" s="40"/>
      <c r="L248" s="44"/>
      <c r="M248" s="231"/>
      <c r="N248" s="80"/>
      <c r="O248" s="80"/>
      <c r="P248" s="80"/>
      <c r="Q248" s="80"/>
      <c r="R248" s="80"/>
      <c r="S248" s="80"/>
      <c r="T248" s="81"/>
      <c r="AT248" s="18" t="s">
        <v>204</v>
      </c>
      <c r="AU248" s="18" t="s">
        <v>86</v>
      </c>
    </row>
    <row r="249" s="11" customFormat="1" ht="25.92" customHeight="1">
      <c r="B249" s="201"/>
      <c r="C249" s="202"/>
      <c r="D249" s="203" t="s">
        <v>75</v>
      </c>
      <c r="E249" s="204" t="s">
        <v>990</v>
      </c>
      <c r="F249" s="204" t="s">
        <v>991</v>
      </c>
      <c r="G249" s="202"/>
      <c r="H249" s="202"/>
      <c r="I249" s="205"/>
      <c r="J249" s="206">
        <f>BK249</f>
        <v>0</v>
      </c>
      <c r="K249" s="202"/>
      <c r="L249" s="207"/>
      <c r="M249" s="208"/>
      <c r="N249" s="209"/>
      <c r="O249" s="209"/>
      <c r="P249" s="210">
        <f>P250</f>
        <v>0</v>
      </c>
      <c r="Q249" s="209"/>
      <c r="R249" s="210">
        <f>R250</f>
        <v>1.3230719999999998</v>
      </c>
      <c r="S249" s="209"/>
      <c r="T249" s="211">
        <f>T250</f>
        <v>1.2800000000000003</v>
      </c>
      <c r="AR249" s="212" t="s">
        <v>86</v>
      </c>
      <c r="AT249" s="213" t="s">
        <v>75</v>
      </c>
      <c r="AU249" s="213" t="s">
        <v>76</v>
      </c>
      <c r="AY249" s="212" t="s">
        <v>195</v>
      </c>
      <c r="BK249" s="214">
        <f>BK250</f>
        <v>0</v>
      </c>
    </row>
    <row r="250" s="11" customFormat="1" ht="22.8" customHeight="1">
      <c r="B250" s="201"/>
      <c r="C250" s="202"/>
      <c r="D250" s="203" t="s">
        <v>75</v>
      </c>
      <c r="E250" s="215" t="s">
        <v>1813</v>
      </c>
      <c r="F250" s="215" t="s">
        <v>1814</v>
      </c>
      <c r="G250" s="202"/>
      <c r="H250" s="202"/>
      <c r="I250" s="205"/>
      <c r="J250" s="216">
        <f>BK250</f>
        <v>0</v>
      </c>
      <c r="K250" s="202"/>
      <c r="L250" s="207"/>
      <c r="M250" s="208"/>
      <c r="N250" s="209"/>
      <c r="O250" s="209"/>
      <c r="P250" s="210">
        <f>SUM(P251:P265)</f>
        <v>0</v>
      </c>
      <c r="Q250" s="209"/>
      <c r="R250" s="210">
        <f>SUM(R251:R265)</f>
        <v>1.3230719999999998</v>
      </c>
      <c r="S250" s="209"/>
      <c r="T250" s="211">
        <f>SUM(T251:T265)</f>
        <v>1.2800000000000003</v>
      </c>
      <c r="AR250" s="212" t="s">
        <v>86</v>
      </c>
      <c r="AT250" s="213" t="s">
        <v>75</v>
      </c>
      <c r="AU250" s="213" t="s">
        <v>84</v>
      </c>
      <c r="AY250" s="212" t="s">
        <v>195</v>
      </c>
      <c r="BK250" s="214">
        <f>SUM(BK251:BK265)</f>
        <v>0</v>
      </c>
    </row>
    <row r="251" s="1" customFormat="1" ht="16.5" customHeight="1">
      <c r="B251" s="39"/>
      <c r="C251" s="217" t="s">
        <v>696</v>
      </c>
      <c r="D251" s="217" t="s">
        <v>198</v>
      </c>
      <c r="E251" s="218" t="s">
        <v>1815</v>
      </c>
      <c r="F251" s="219" t="s">
        <v>1816</v>
      </c>
      <c r="G251" s="220" t="s">
        <v>312</v>
      </c>
      <c r="H251" s="221">
        <v>51.200000000000003</v>
      </c>
      <c r="I251" s="222"/>
      <c r="J251" s="223">
        <f>ROUND(I251*H251,2)</f>
        <v>0</v>
      </c>
      <c r="K251" s="219" t="s">
        <v>208</v>
      </c>
      <c r="L251" s="44"/>
      <c r="M251" s="224" t="s">
        <v>19</v>
      </c>
      <c r="N251" s="225" t="s">
        <v>47</v>
      </c>
      <c r="O251" s="80"/>
      <c r="P251" s="226">
        <f>O251*H251</f>
        <v>0</v>
      </c>
      <c r="Q251" s="226">
        <v>6.0000000000000002E-05</v>
      </c>
      <c r="R251" s="226">
        <f>Q251*H251</f>
        <v>0.0030720000000000001</v>
      </c>
      <c r="S251" s="226">
        <v>0</v>
      </c>
      <c r="T251" s="227">
        <f>S251*H251</f>
        <v>0</v>
      </c>
      <c r="AR251" s="18" t="s">
        <v>267</v>
      </c>
      <c r="AT251" s="18" t="s">
        <v>198</v>
      </c>
      <c r="AU251" s="18" t="s">
        <v>86</v>
      </c>
      <c r="AY251" s="18" t="s">
        <v>195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8" t="s">
        <v>84</v>
      </c>
      <c r="BK251" s="228">
        <f>ROUND(I251*H251,2)</f>
        <v>0</v>
      </c>
      <c r="BL251" s="18" t="s">
        <v>267</v>
      </c>
      <c r="BM251" s="18" t="s">
        <v>1817</v>
      </c>
    </row>
    <row r="252" s="1" customFormat="1">
      <c r="B252" s="39"/>
      <c r="C252" s="40"/>
      <c r="D252" s="229" t="s">
        <v>204</v>
      </c>
      <c r="E252" s="40"/>
      <c r="F252" s="230" t="s">
        <v>1818</v>
      </c>
      <c r="G252" s="40"/>
      <c r="H252" s="40"/>
      <c r="I252" s="144"/>
      <c r="J252" s="40"/>
      <c r="K252" s="40"/>
      <c r="L252" s="44"/>
      <c r="M252" s="231"/>
      <c r="N252" s="80"/>
      <c r="O252" s="80"/>
      <c r="P252" s="80"/>
      <c r="Q252" s="80"/>
      <c r="R252" s="80"/>
      <c r="S252" s="80"/>
      <c r="T252" s="81"/>
      <c r="AT252" s="18" t="s">
        <v>204</v>
      </c>
      <c r="AU252" s="18" t="s">
        <v>86</v>
      </c>
    </row>
    <row r="253" s="1" customFormat="1" ht="16.5" customHeight="1">
      <c r="B253" s="39"/>
      <c r="C253" s="270" t="s">
        <v>702</v>
      </c>
      <c r="D253" s="270" t="s">
        <v>497</v>
      </c>
      <c r="E253" s="271" t="s">
        <v>1819</v>
      </c>
      <c r="F253" s="272" t="s">
        <v>1820</v>
      </c>
      <c r="G253" s="273" t="s">
        <v>336</v>
      </c>
      <c r="H253" s="274">
        <v>0.94699999999999995</v>
      </c>
      <c r="I253" s="275"/>
      <c r="J253" s="276">
        <f>ROUND(I253*H253,2)</f>
        <v>0</v>
      </c>
      <c r="K253" s="272" t="s">
        <v>19</v>
      </c>
      <c r="L253" s="277"/>
      <c r="M253" s="278" t="s">
        <v>19</v>
      </c>
      <c r="N253" s="279" t="s">
        <v>47</v>
      </c>
      <c r="O253" s="80"/>
      <c r="P253" s="226">
        <f>O253*H253</f>
        <v>0</v>
      </c>
      <c r="Q253" s="226">
        <v>1</v>
      </c>
      <c r="R253" s="226">
        <f>Q253*H253</f>
        <v>0.94699999999999995</v>
      </c>
      <c r="S253" s="226">
        <v>0</v>
      </c>
      <c r="T253" s="227">
        <f>S253*H253</f>
        <v>0</v>
      </c>
      <c r="AR253" s="18" t="s">
        <v>593</v>
      </c>
      <c r="AT253" s="18" t="s">
        <v>497</v>
      </c>
      <c r="AU253" s="18" t="s">
        <v>86</v>
      </c>
      <c r="AY253" s="18" t="s">
        <v>195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8" t="s">
        <v>84</v>
      </c>
      <c r="BK253" s="228">
        <f>ROUND(I253*H253,2)</f>
        <v>0</v>
      </c>
      <c r="BL253" s="18" t="s">
        <v>267</v>
      </c>
      <c r="BM253" s="18" t="s">
        <v>1821</v>
      </c>
    </row>
    <row r="254" s="1" customFormat="1">
      <c r="B254" s="39"/>
      <c r="C254" s="40"/>
      <c r="D254" s="229" t="s">
        <v>204</v>
      </c>
      <c r="E254" s="40"/>
      <c r="F254" s="230" t="s">
        <v>1820</v>
      </c>
      <c r="G254" s="40"/>
      <c r="H254" s="40"/>
      <c r="I254" s="144"/>
      <c r="J254" s="40"/>
      <c r="K254" s="40"/>
      <c r="L254" s="44"/>
      <c r="M254" s="231"/>
      <c r="N254" s="80"/>
      <c r="O254" s="80"/>
      <c r="P254" s="80"/>
      <c r="Q254" s="80"/>
      <c r="R254" s="80"/>
      <c r="S254" s="80"/>
      <c r="T254" s="81"/>
      <c r="AT254" s="18" t="s">
        <v>204</v>
      </c>
      <c r="AU254" s="18" t="s">
        <v>86</v>
      </c>
    </row>
    <row r="255" s="12" customFormat="1">
      <c r="B255" s="235"/>
      <c r="C255" s="236"/>
      <c r="D255" s="229" t="s">
        <v>285</v>
      </c>
      <c r="E255" s="237" t="s">
        <v>19</v>
      </c>
      <c r="F255" s="238" t="s">
        <v>1822</v>
      </c>
      <c r="G255" s="236"/>
      <c r="H255" s="239">
        <v>0.94699999999999995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285</v>
      </c>
      <c r="AU255" s="245" t="s">
        <v>86</v>
      </c>
      <c r="AV255" s="12" t="s">
        <v>86</v>
      </c>
      <c r="AW255" s="12" t="s">
        <v>37</v>
      </c>
      <c r="AX255" s="12" t="s">
        <v>84</v>
      </c>
      <c r="AY255" s="245" t="s">
        <v>195</v>
      </c>
    </row>
    <row r="256" s="1" customFormat="1" ht="16.5" customHeight="1">
      <c r="B256" s="39"/>
      <c r="C256" s="270" t="s">
        <v>707</v>
      </c>
      <c r="D256" s="270" t="s">
        <v>497</v>
      </c>
      <c r="E256" s="271" t="s">
        <v>1823</v>
      </c>
      <c r="F256" s="272" t="s">
        <v>1824</v>
      </c>
      <c r="G256" s="273" t="s">
        <v>336</v>
      </c>
      <c r="H256" s="274">
        <v>0.35399999999999998</v>
      </c>
      <c r="I256" s="275"/>
      <c r="J256" s="276">
        <f>ROUND(I256*H256,2)</f>
        <v>0</v>
      </c>
      <c r="K256" s="272" t="s">
        <v>208</v>
      </c>
      <c r="L256" s="277"/>
      <c r="M256" s="278" t="s">
        <v>19</v>
      </c>
      <c r="N256" s="279" t="s">
        <v>47</v>
      </c>
      <c r="O256" s="80"/>
      <c r="P256" s="226">
        <f>O256*H256</f>
        <v>0</v>
      </c>
      <c r="Q256" s="226">
        <v>1</v>
      </c>
      <c r="R256" s="226">
        <f>Q256*H256</f>
        <v>0.35399999999999998</v>
      </c>
      <c r="S256" s="226">
        <v>0</v>
      </c>
      <c r="T256" s="227">
        <f>S256*H256</f>
        <v>0</v>
      </c>
      <c r="AR256" s="18" t="s">
        <v>593</v>
      </c>
      <c r="AT256" s="18" t="s">
        <v>497</v>
      </c>
      <c r="AU256" s="18" t="s">
        <v>86</v>
      </c>
      <c r="AY256" s="18" t="s">
        <v>195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8" t="s">
        <v>84</v>
      </c>
      <c r="BK256" s="228">
        <f>ROUND(I256*H256,2)</f>
        <v>0</v>
      </c>
      <c r="BL256" s="18" t="s">
        <v>267</v>
      </c>
      <c r="BM256" s="18" t="s">
        <v>1825</v>
      </c>
    </row>
    <row r="257" s="1" customFormat="1">
      <c r="B257" s="39"/>
      <c r="C257" s="40"/>
      <c r="D257" s="229" t="s">
        <v>204</v>
      </c>
      <c r="E257" s="40"/>
      <c r="F257" s="230" t="s">
        <v>1824</v>
      </c>
      <c r="G257" s="40"/>
      <c r="H257" s="40"/>
      <c r="I257" s="144"/>
      <c r="J257" s="40"/>
      <c r="K257" s="40"/>
      <c r="L257" s="44"/>
      <c r="M257" s="231"/>
      <c r="N257" s="80"/>
      <c r="O257" s="80"/>
      <c r="P257" s="80"/>
      <c r="Q257" s="80"/>
      <c r="R257" s="80"/>
      <c r="S257" s="80"/>
      <c r="T257" s="81"/>
      <c r="AT257" s="18" t="s">
        <v>204</v>
      </c>
      <c r="AU257" s="18" t="s">
        <v>86</v>
      </c>
    </row>
    <row r="258" s="12" customFormat="1">
      <c r="B258" s="235"/>
      <c r="C258" s="236"/>
      <c r="D258" s="229" t="s">
        <v>285</v>
      </c>
      <c r="E258" s="237" t="s">
        <v>19</v>
      </c>
      <c r="F258" s="238" t="s">
        <v>1826</v>
      </c>
      <c r="G258" s="236"/>
      <c r="H258" s="239">
        <v>0.35399999999999998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AT258" s="245" t="s">
        <v>285</v>
      </c>
      <c r="AU258" s="245" t="s">
        <v>86</v>
      </c>
      <c r="AV258" s="12" t="s">
        <v>86</v>
      </c>
      <c r="AW258" s="12" t="s">
        <v>37</v>
      </c>
      <c r="AX258" s="12" t="s">
        <v>84</v>
      </c>
      <c r="AY258" s="245" t="s">
        <v>195</v>
      </c>
    </row>
    <row r="259" s="1" customFormat="1" ht="16.5" customHeight="1">
      <c r="B259" s="39"/>
      <c r="C259" s="270" t="s">
        <v>713</v>
      </c>
      <c r="D259" s="270" t="s">
        <v>497</v>
      </c>
      <c r="E259" s="271" t="s">
        <v>1827</v>
      </c>
      <c r="F259" s="272" t="s">
        <v>1828</v>
      </c>
      <c r="G259" s="273" t="s">
        <v>336</v>
      </c>
      <c r="H259" s="274">
        <v>0.019</v>
      </c>
      <c r="I259" s="275"/>
      <c r="J259" s="276">
        <f>ROUND(I259*H259,2)</f>
        <v>0</v>
      </c>
      <c r="K259" s="272" t="s">
        <v>19</v>
      </c>
      <c r="L259" s="277"/>
      <c r="M259" s="278" t="s">
        <v>19</v>
      </c>
      <c r="N259" s="279" t="s">
        <v>47</v>
      </c>
      <c r="O259" s="80"/>
      <c r="P259" s="226">
        <f>O259*H259</f>
        <v>0</v>
      </c>
      <c r="Q259" s="226">
        <v>1</v>
      </c>
      <c r="R259" s="226">
        <f>Q259*H259</f>
        <v>0.019</v>
      </c>
      <c r="S259" s="226">
        <v>0</v>
      </c>
      <c r="T259" s="227">
        <f>S259*H259</f>
        <v>0</v>
      </c>
      <c r="AR259" s="18" t="s">
        <v>593</v>
      </c>
      <c r="AT259" s="18" t="s">
        <v>497</v>
      </c>
      <c r="AU259" s="18" t="s">
        <v>86</v>
      </c>
      <c r="AY259" s="18" t="s">
        <v>195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8" t="s">
        <v>84</v>
      </c>
      <c r="BK259" s="228">
        <f>ROUND(I259*H259,2)</f>
        <v>0</v>
      </c>
      <c r="BL259" s="18" t="s">
        <v>267</v>
      </c>
      <c r="BM259" s="18" t="s">
        <v>1829</v>
      </c>
    </row>
    <row r="260" s="1" customFormat="1">
      <c r="B260" s="39"/>
      <c r="C260" s="40"/>
      <c r="D260" s="229" t="s">
        <v>204</v>
      </c>
      <c r="E260" s="40"/>
      <c r="F260" s="230" t="s">
        <v>1828</v>
      </c>
      <c r="G260" s="40"/>
      <c r="H260" s="40"/>
      <c r="I260" s="144"/>
      <c r="J260" s="40"/>
      <c r="K260" s="40"/>
      <c r="L260" s="44"/>
      <c r="M260" s="231"/>
      <c r="N260" s="80"/>
      <c r="O260" s="80"/>
      <c r="P260" s="80"/>
      <c r="Q260" s="80"/>
      <c r="R260" s="80"/>
      <c r="S260" s="80"/>
      <c r="T260" s="81"/>
      <c r="AT260" s="18" t="s">
        <v>204</v>
      </c>
      <c r="AU260" s="18" t="s">
        <v>86</v>
      </c>
    </row>
    <row r="261" s="12" customFormat="1">
      <c r="B261" s="235"/>
      <c r="C261" s="236"/>
      <c r="D261" s="229" t="s">
        <v>285</v>
      </c>
      <c r="E261" s="237" t="s">
        <v>19</v>
      </c>
      <c r="F261" s="238" t="s">
        <v>1830</v>
      </c>
      <c r="G261" s="236"/>
      <c r="H261" s="239">
        <v>0.019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AT261" s="245" t="s">
        <v>285</v>
      </c>
      <c r="AU261" s="245" t="s">
        <v>86</v>
      </c>
      <c r="AV261" s="12" t="s">
        <v>86</v>
      </c>
      <c r="AW261" s="12" t="s">
        <v>37</v>
      </c>
      <c r="AX261" s="12" t="s">
        <v>84</v>
      </c>
      <c r="AY261" s="245" t="s">
        <v>195</v>
      </c>
    </row>
    <row r="262" s="1" customFormat="1" ht="16.5" customHeight="1">
      <c r="B262" s="39"/>
      <c r="C262" s="217" t="s">
        <v>718</v>
      </c>
      <c r="D262" s="217" t="s">
        <v>198</v>
      </c>
      <c r="E262" s="218" t="s">
        <v>1831</v>
      </c>
      <c r="F262" s="219" t="s">
        <v>1832</v>
      </c>
      <c r="G262" s="220" t="s">
        <v>312</v>
      </c>
      <c r="H262" s="221">
        <v>51.200000000000003</v>
      </c>
      <c r="I262" s="222"/>
      <c r="J262" s="223">
        <f>ROUND(I262*H262,2)</f>
        <v>0</v>
      </c>
      <c r="K262" s="219" t="s">
        <v>208</v>
      </c>
      <c r="L262" s="44"/>
      <c r="M262" s="224" t="s">
        <v>19</v>
      </c>
      <c r="N262" s="225" t="s">
        <v>47</v>
      </c>
      <c r="O262" s="80"/>
      <c r="P262" s="226">
        <f>O262*H262</f>
        <v>0</v>
      </c>
      <c r="Q262" s="226">
        <v>0</v>
      </c>
      <c r="R262" s="226">
        <f>Q262*H262</f>
        <v>0</v>
      </c>
      <c r="S262" s="226">
        <v>0.025000000000000001</v>
      </c>
      <c r="T262" s="227">
        <f>S262*H262</f>
        <v>1.2800000000000003</v>
      </c>
      <c r="AR262" s="18" t="s">
        <v>267</v>
      </c>
      <c r="AT262" s="18" t="s">
        <v>198</v>
      </c>
      <c r="AU262" s="18" t="s">
        <v>86</v>
      </c>
      <c r="AY262" s="18" t="s">
        <v>195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8" t="s">
        <v>84</v>
      </c>
      <c r="BK262" s="228">
        <f>ROUND(I262*H262,2)</f>
        <v>0</v>
      </c>
      <c r="BL262" s="18" t="s">
        <v>267</v>
      </c>
      <c r="BM262" s="18" t="s">
        <v>1833</v>
      </c>
    </row>
    <row r="263" s="1" customFormat="1">
      <c r="B263" s="39"/>
      <c r="C263" s="40"/>
      <c r="D263" s="229" t="s">
        <v>204</v>
      </c>
      <c r="E263" s="40"/>
      <c r="F263" s="230" t="s">
        <v>1834</v>
      </c>
      <c r="G263" s="40"/>
      <c r="H263" s="40"/>
      <c r="I263" s="144"/>
      <c r="J263" s="40"/>
      <c r="K263" s="40"/>
      <c r="L263" s="44"/>
      <c r="M263" s="231"/>
      <c r="N263" s="80"/>
      <c r="O263" s="80"/>
      <c r="P263" s="80"/>
      <c r="Q263" s="80"/>
      <c r="R263" s="80"/>
      <c r="S263" s="80"/>
      <c r="T263" s="81"/>
      <c r="AT263" s="18" t="s">
        <v>204</v>
      </c>
      <c r="AU263" s="18" t="s">
        <v>86</v>
      </c>
    </row>
    <row r="264" s="1" customFormat="1" ht="16.5" customHeight="1">
      <c r="B264" s="39"/>
      <c r="C264" s="217" t="s">
        <v>722</v>
      </c>
      <c r="D264" s="217" t="s">
        <v>198</v>
      </c>
      <c r="E264" s="218" t="s">
        <v>1835</v>
      </c>
      <c r="F264" s="219" t="s">
        <v>1836</v>
      </c>
      <c r="G264" s="220" t="s">
        <v>336</v>
      </c>
      <c r="H264" s="221">
        <v>1.323</v>
      </c>
      <c r="I264" s="222"/>
      <c r="J264" s="223">
        <f>ROUND(I264*H264,2)</f>
        <v>0</v>
      </c>
      <c r="K264" s="219" t="s">
        <v>208</v>
      </c>
      <c r="L264" s="44"/>
      <c r="M264" s="224" t="s">
        <v>19</v>
      </c>
      <c r="N264" s="225" t="s">
        <v>47</v>
      </c>
      <c r="O264" s="80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AR264" s="18" t="s">
        <v>267</v>
      </c>
      <c r="AT264" s="18" t="s">
        <v>198</v>
      </c>
      <c r="AU264" s="18" t="s">
        <v>86</v>
      </c>
      <c r="AY264" s="18" t="s">
        <v>195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8" t="s">
        <v>84</v>
      </c>
      <c r="BK264" s="228">
        <f>ROUND(I264*H264,2)</f>
        <v>0</v>
      </c>
      <c r="BL264" s="18" t="s">
        <v>267</v>
      </c>
      <c r="BM264" s="18" t="s">
        <v>1837</v>
      </c>
    </row>
    <row r="265" s="1" customFormat="1">
      <c r="B265" s="39"/>
      <c r="C265" s="40"/>
      <c r="D265" s="229" t="s">
        <v>204</v>
      </c>
      <c r="E265" s="40"/>
      <c r="F265" s="230" t="s">
        <v>1838</v>
      </c>
      <c r="G265" s="40"/>
      <c r="H265" s="40"/>
      <c r="I265" s="144"/>
      <c r="J265" s="40"/>
      <c r="K265" s="40"/>
      <c r="L265" s="44"/>
      <c r="M265" s="231"/>
      <c r="N265" s="80"/>
      <c r="O265" s="80"/>
      <c r="P265" s="80"/>
      <c r="Q265" s="80"/>
      <c r="R265" s="80"/>
      <c r="S265" s="80"/>
      <c r="T265" s="81"/>
      <c r="AT265" s="18" t="s">
        <v>204</v>
      </c>
      <c r="AU265" s="18" t="s">
        <v>86</v>
      </c>
    </row>
    <row r="266" s="11" customFormat="1" ht="25.92" customHeight="1">
      <c r="B266" s="201"/>
      <c r="C266" s="202"/>
      <c r="D266" s="203" t="s">
        <v>75</v>
      </c>
      <c r="E266" s="204" t="s">
        <v>192</v>
      </c>
      <c r="F266" s="204" t="s">
        <v>193</v>
      </c>
      <c r="G266" s="202"/>
      <c r="H266" s="202"/>
      <c r="I266" s="205"/>
      <c r="J266" s="206">
        <f>BK266</f>
        <v>0</v>
      </c>
      <c r="K266" s="202"/>
      <c r="L266" s="207"/>
      <c r="M266" s="208"/>
      <c r="N266" s="209"/>
      <c r="O266" s="209"/>
      <c r="P266" s="210">
        <f>SUM(P267:P268)</f>
        <v>0</v>
      </c>
      <c r="Q266" s="209"/>
      <c r="R266" s="210">
        <f>SUM(R267:R268)</f>
        <v>0</v>
      </c>
      <c r="S266" s="209"/>
      <c r="T266" s="211">
        <f>SUM(T267:T268)</f>
        <v>0</v>
      </c>
      <c r="AR266" s="212" t="s">
        <v>194</v>
      </c>
      <c r="AT266" s="213" t="s">
        <v>75</v>
      </c>
      <c r="AU266" s="213" t="s">
        <v>76</v>
      </c>
      <c r="AY266" s="212" t="s">
        <v>195</v>
      </c>
      <c r="BK266" s="214">
        <f>SUM(BK267:BK268)</f>
        <v>0</v>
      </c>
    </row>
    <row r="267" s="1" customFormat="1" ht="16.5" customHeight="1">
      <c r="B267" s="39"/>
      <c r="C267" s="217" t="s">
        <v>728</v>
      </c>
      <c r="D267" s="217" t="s">
        <v>198</v>
      </c>
      <c r="E267" s="218" t="s">
        <v>1615</v>
      </c>
      <c r="F267" s="219" t="s">
        <v>1616</v>
      </c>
      <c r="G267" s="220" t="s">
        <v>201</v>
      </c>
      <c r="H267" s="221">
        <v>1</v>
      </c>
      <c r="I267" s="222"/>
      <c r="J267" s="223">
        <f>ROUND(I267*H267,2)</f>
        <v>0</v>
      </c>
      <c r="K267" s="219" t="s">
        <v>19</v>
      </c>
      <c r="L267" s="44"/>
      <c r="M267" s="224" t="s">
        <v>19</v>
      </c>
      <c r="N267" s="225" t="s">
        <v>47</v>
      </c>
      <c r="O267" s="80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AR267" s="18" t="s">
        <v>213</v>
      </c>
      <c r="AT267" s="18" t="s">
        <v>198</v>
      </c>
      <c r="AU267" s="18" t="s">
        <v>84</v>
      </c>
      <c r="AY267" s="18" t="s">
        <v>195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8" t="s">
        <v>84</v>
      </c>
      <c r="BK267" s="228">
        <f>ROUND(I267*H267,2)</f>
        <v>0</v>
      </c>
      <c r="BL267" s="18" t="s">
        <v>213</v>
      </c>
      <c r="BM267" s="18" t="s">
        <v>1839</v>
      </c>
    </row>
    <row r="268" s="1" customFormat="1">
      <c r="B268" s="39"/>
      <c r="C268" s="40"/>
      <c r="D268" s="229" t="s">
        <v>204</v>
      </c>
      <c r="E268" s="40"/>
      <c r="F268" s="230" t="s">
        <v>1616</v>
      </c>
      <c r="G268" s="40"/>
      <c r="H268" s="40"/>
      <c r="I268" s="144"/>
      <c r="J268" s="40"/>
      <c r="K268" s="40"/>
      <c r="L268" s="44"/>
      <c r="M268" s="232"/>
      <c r="N268" s="233"/>
      <c r="O268" s="233"/>
      <c r="P268" s="233"/>
      <c r="Q268" s="233"/>
      <c r="R268" s="233"/>
      <c r="S268" s="233"/>
      <c r="T268" s="234"/>
      <c r="AT268" s="18" t="s">
        <v>204</v>
      </c>
      <c r="AU268" s="18" t="s">
        <v>84</v>
      </c>
    </row>
    <row r="269" s="1" customFormat="1" ht="6.96" customHeight="1">
      <c r="B269" s="58"/>
      <c r="C269" s="59"/>
      <c r="D269" s="59"/>
      <c r="E269" s="59"/>
      <c r="F269" s="59"/>
      <c r="G269" s="59"/>
      <c r="H269" s="59"/>
      <c r="I269" s="168"/>
      <c r="J269" s="59"/>
      <c r="K269" s="59"/>
      <c r="L269" s="44"/>
    </row>
  </sheetData>
  <sheetProtection sheet="1" autoFilter="0" formatColumns="0" formatRows="0" objects="1" scenarios="1" spinCount="100000" saltValue="sLQgREh5+ocjiTRyK7Ha8cakLX+5sOPsspsVYkrTN8HOXmOPLYRt+A0mZC7dVmWZmNXpaT+/9peJlIfj+B/QTQ==" hashValue="Yxf4DuWvlgZgRub26lqWOBmIs7DXD5EHwKYVM7+s5w5TAV5svNY/tHapG836L9FlUKDtbWSfpo4sVzt1VrhZBA==" algorithmName="SHA-512" password="CC35"/>
  <autoFilter ref="C88:K26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108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1840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ROUND(J88,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ROUND((SUM(BE88:BE529)),  2)</f>
        <v>0</v>
      </c>
      <c r="I33" s="157">
        <v>0.20999999999999999</v>
      </c>
      <c r="J33" s="156">
        <f>ROUND(((SUM(BE88:BE529))*I33),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ROUND((SUM(BF88:BF529)),  2)</f>
        <v>0</v>
      </c>
      <c r="I34" s="157">
        <v>0.14999999999999999</v>
      </c>
      <c r="J34" s="156">
        <f>ROUND(((SUM(BF88:BF529))*I34),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ROUND((SUM(BG88:BG529)),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ROUND((SUM(BH88:BH529)),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ROUND((SUM(BI88:BI529)),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301 - Dešťová kanalizace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J88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J89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J90</f>
        <v>0</v>
      </c>
      <c r="K61" s="122"/>
      <c r="L61" s="190"/>
    </row>
    <row r="62" s="9" customFormat="1" ht="19.92" customHeight="1">
      <c r="B62" s="185"/>
      <c r="C62" s="122"/>
      <c r="D62" s="186" t="s">
        <v>418</v>
      </c>
      <c r="E62" s="187"/>
      <c r="F62" s="187"/>
      <c r="G62" s="187"/>
      <c r="H62" s="187"/>
      <c r="I62" s="188"/>
      <c r="J62" s="189">
        <f>J286</f>
        <v>0</v>
      </c>
      <c r="K62" s="122"/>
      <c r="L62" s="190"/>
    </row>
    <row r="63" s="9" customFormat="1" ht="19.92" customHeight="1">
      <c r="B63" s="185"/>
      <c r="C63" s="122"/>
      <c r="D63" s="186" t="s">
        <v>419</v>
      </c>
      <c r="E63" s="187"/>
      <c r="F63" s="187"/>
      <c r="G63" s="187"/>
      <c r="H63" s="187"/>
      <c r="I63" s="188"/>
      <c r="J63" s="189">
        <f>J295</f>
        <v>0</v>
      </c>
      <c r="K63" s="122"/>
      <c r="L63" s="190"/>
    </row>
    <row r="64" s="9" customFormat="1" ht="19.92" customHeight="1">
      <c r="B64" s="185"/>
      <c r="C64" s="122"/>
      <c r="D64" s="186" t="s">
        <v>420</v>
      </c>
      <c r="E64" s="187"/>
      <c r="F64" s="187"/>
      <c r="G64" s="187"/>
      <c r="H64" s="187"/>
      <c r="I64" s="188"/>
      <c r="J64" s="189">
        <f>J310</f>
        <v>0</v>
      </c>
      <c r="K64" s="122"/>
      <c r="L64" s="190"/>
    </row>
    <row r="65" s="9" customFormat="1" ht="19.92" customHeight="1">
      <c r="B65" s="185"/>
      <c r="C65" s="122"/>
      <c r="D65" s="186" t="s">
        <v>1841</v>
      </c>
      <c r="E65" s="187"/>
      <c r="F65" s="187"/>
      <c r="G65" s="187"/>
      <c r="H65" s="187"/>
      <c r="I65" s="188"/>
      <c r="J65" s="189">
        <f>J355</f>
        <v>0</v>
      </c>
      <c r="K65" s="122"/>
      <c r="L65" s="190"/>
    </row>
    <row r="66" s="9" customFormat="1" ht="19.92" customHeight="1">
      <c r="B66" s="185"/>
      <c r="C66" s="122"/>
      <c r="D66" s="186" t="s">
        <v>275</v>
      </c>
      <c r="E66" s="187"/>
      <c r="F66" s="187"/>
      <c r="G66" s="187"/>
      <c r="H66" s="187"/>
      <c r="I66" s="188"/>
      <c r="J66" s="189">
        <f>J516</f>
        <v>0</v>
      </c>
      <c r="K66" s="122"/>
      <c r="L66" s="190"/>
    </row>
    <row r="67" s="9" customFormat="1" ht="19.92" customHeight="1">
      <c r="B67" s="185"/>
      <c r="C67" s="122"/>
      <c r="D67" s="186" t="s">
        <v>276</v>
      </c>
      <c r="E67" s="187"/>
      <c r="F67" s="187"/>
      <c r="G67" s="187"/>
      <c r="H67" s="187"/>
      <c r="I67" s="188"/>
      <c r="J67" s="189">
        <f>J520</f>
        <v>0</v>
      </c>
      <c r="K67" s="122"/>
      <c r="L67" s="190"/>
    </row>
    <row r="68" s="9" customFormat="1" ht="19.92" customHeight="1">
      <c r="B68" s="185"/>
      <c r="C68" s="122"/>
      <c r="D68" s="186" t="s">
        <v>422</v>
      </c>
      <c r="E68" s="187"/>
      <c r="F68" s="187"/>
      <c r="G68" s="187"/>
      <c r="H68" s="187"/>
      <c r="I68" s="188"/>
      <c r="J68" s="189">
        <f>J527</f>
        <v>0</v>
      </c>
      <c r="K68" s="122"/>
      <c r="L68" s="190"/>
    </row>
    <row r="69" s="1" customFormat="1" ht="21.84" customHeight="1">
      <c r="B69" s="39"/>
      <c r="C69" s="40"/>
      <c r="D69" s="40"/>
      <c r="E69" s="40"/>
      <c r="F69" s="40"/>
      <c r="G69" s="40"/>
      <c r="H69" s="40"/>
      <c r="I69" s="144"/>
      <c r="J69" s="40"/>
      <c r="K69" s="40"/>
      <c r="L69" s="44"/>
    </row>
    <row r="70" s="1" customFormat="1" ht="6.96" customHeight="1">
      <c r="B70" s="58"/>
      <c r="C70" s="59"/>
      <c r="D70" s="59"/>
      <c r="E70" s="59"/>
      <c r="F70" s="59"/>
      <c r="G70" s="59"/>
      <c r="H70" s="59"/>
      <c r="I70" s="168"/>
      <c r="J70" s="59"/>
      <c r="K70" s="59"/>
      <c r="L70" s="44"/>
    </row>
    <row r="74" s="1" customFormat="1" ht="6.96" customHeight="1">
      <c r="B74" s="60"/>
      <c r="C74" s="61"/>
      <c r="D74" s="61"/>
      <c r="E74" s="61"/>
      <c r="F74" s="61"/>
      <c r="G74" s="61"/>
      <c r="H74" s="61"/>
      <c r="I74" s="171"/>
      <c r="J74" s="61"/>
      <c r="K74" s="61"/>
      <c r="L74" s="44"/>
    </row>
    <row r="75" s="1" customFormat="1" ht="24.96" customHeight="1">
      <c r="B75" s="39"/>
      <c r="C75" s="24" t="s">
        <v>179</v>
      </c>
      <c r="D75" s="40"/>
      <c r="E75" s="40"/>
      <c r="F75" s="40"/>
      <c r="G75" s="40"/>
      <c r="H75" s="40"/>
      <c r="I75" s="144"/>
      <c r="J75" s="40"/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2" customHeight="1">
      <c r="B77" s="39"/>
      <c r="C77" s="33" t="s">
        <v>16</v>
      </c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6.5" customHeight="1">
      <c r="B78" s="39"/>
      <c r="C78" s="40"/>
      <c r="D78" s="40"/>
      <c r="E78" s="172" t="str">
        <f>E7</f>
        <v>Malešická, 1. a 2. etapa, 2. etapa Za Vackovem - Habrová</v>
      </c>
      <c r="F78" s="33"/>
      <c r="G78" s="33"/>
      <c r="H78" s="33"/>
      <c r="I78" s="144"/>
      <c r="J78" s="40"/>
      <c r="K78" s="40"/>
      <c r="L78" s="44"/>
    </row>
    <row r="79" s="1" customFormat="1" ht="12" customHeight="1">
      <c r="B79" s="39"/>
      <c r="C79" s="33" t="s">
        <v>168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6.5" customHeight="1">
      <c r="B80" s="39"/>
      <c r="C80" s="40"/>
      <c r="D80" s="40"/>
      <c r="E80" s="65" t="str">
        <f>E9</f>
        <v>SO 301 - Dešťová kanalizace</v>
      </c>
      <c r="F80" s="40"/>
      <c r="G80" s="40"/>
      <c r="H80" s="40"/>
      <c r="I80" s="144"/>
      <c r="J80" s="40"/>
      <c r="K80" s="40"/>
      <c r="L80" s="44"/>
    </row>
    <row r="81" s="1" customFormat="1" ht="6.96" customHeight="1">
      <c r="B81" s="39"/>
      <c r="C81" s="40"/>
      <c r="D81" s="40"/>
      <c r="E81" s="40"/>
      <c r="F81" s="40"/>
      <c r="G81" s="40"/>
      <c r="H81" s="40"/>
      <c r="I81" s="144"/>
      <c r="J81" s="40"/>
      <c r="K81" s="40"/>
      <c r="L81" s="44"/>
    </row>
    <row r="82" s="1" customFormat="1" ht="12" customHeight="1">
      <c r="B82" s="39"/>
      <c r="C82" s="33" t="s">
        <v>21</v>
      </c>
      <c r="D82" s="40"/>
      <c r="E82" s="40"/>
      <c r="F82" s="28" t="str">
        <f>F12</f>
        <v>Praha 3</v>
      </c>
      <c r="G82" s="40"/>
      <c r="H82" s="40"/>
      <c r="I82" s="146" t="s">
        <v>23</v>
      </c>
      <c r="J82" s="68" t="str">
        <f>IF(J12="","",J12)</f>
        <v>25. 10. 2018</v>
      </c>
      <c r="K82" s="40"/>
      <c r="L82" s="44"/>
    </row>
    <row r="83" s="1" customFormat="1" ht="6.96" customHeight="1"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44"/>
    </row>
    <row r="84" s="1" customFormat="1" ht="13.65" customHeight="1">
      <c r="B84" s="39"/>
      <c r="C84" s="33" t="s">
        <v>25</v>
      </c>
      <c r="D84" s="40"/>
      <c r="E84" s="40"/>
      <c r="F84" s="28" t="str">
        <f>E15</f>
        <v>Technická správa komunikací hl. m. Prahy</v>
      </c>
      <c r="G84" s="40"/>
      <c r="H84" s="40"/>
      <c r="I84" s="146" t="s">
        <v>33</v>
      </c>
      <c r="J84" s="37" t="str">
        <f>E21</f>
        <v>NOVÁK &amp; PARTNER, s.r.o.</v>
      </c>
      <c r="K84" s="40"/>
      <c r="L84" s="44"/>
    </row>
    <row r="85" s="1" customFormat="1" ht="13.65" customHeight="1">
      <c r="B85" s="39"/>
      <c r="C85" s="33" t="s">
        <v>31</v>
      </c>
      <c r="D85" s="40"/>
      <c r="E85" s="40"/>
      <c r="F85" s="28" t="str">
        <f>IF(E18="","",E18)</f>
        <v>Vyplň údaj</v>
      </c>
      <c r="G85" s="40"/>
      <c r="H85" s="40"/>
      <c r="I85" s="146" t="s">
        <v>38</v>
      </c>
      <c r="J85" s="37" t="str">
        <f>E24</f>
        <v xml:space="preserve"> </v>
      </c>
      <c r="K85" s="40"/>
      <c r="L85" s="44"/>
    </row>
    <row r="86" s="1" customFormat="1" ht="10.32" customHeight="1">
      <c r="B86" s="39"/>
      <c r="C86" s="40"/>
      <c r="D86" s="40"/>
      <c r="E86" s="40"/>
      <c r="F86" s="40"/>
      <c r="G86" s="40"/>
      <c r="H86" s="40"/>
      <c r="I86" s="144"/>
      <c r="J86" s="40"/>
      <c r="K86" s="40"/>
      <c r="L86" s="44"/>
    </row>
    <row r="87" s="10" customFormat="1" ht="29.28" customHeight="1">
      <c r="B87" s="191"/>
      <c r="C87" s="192" t="s">
        <v>180</v>
      </c>
      <c r="D87" s="193" t="s">
        <v>61</v>
      </c>
      <c r="E87" s="193" t="s">
        <v>57</v>
      </c>
      <c r="F87" s="193" t="s">
        <v>58</v>
      </c>
      <c r="G87" s="193" t="s">
        <v>181</v>
      </c>
      <c r="H87" s="193" t="s">
        <v>182</v>
      </c>
      <c r="I87" s="194" t="s">
        <v>183</v>
      </c>
      <c r="J87" s="193" t="s">
        <v>172</v>
      </c>
      <c r="K87" s="195" t="s">
        <v>184</v>
      </c>
      <c r="L87" s="196"/>
      <c r="M87" s="88" t="s">
        <v>19</v>
      </c>
      <c r="N87" s="89" t="s">
        <v>46</v>
      </c>
      <c r="O87" s="89" t="s">
        <v>185</v>
      </c>
      <c r="P87" s="89" t="s">
        <v>186</v>
      </c>
      <c r="Q87" s="89" t="s">
        <v>187</v>
      </c>
      <c r="R87" s="89" t="s">
        <v>188</v>
      </c>
      <c r="S87" s="89" t="s">
        <v>189</v>
      </c>
      <c r="T87" s="90" t="s">
        <v>190</v>
      </c>
    </row>
    <row r="88" s="1" customFormat="1" ht="22.8" customHeight="1">
      <c r="B88" s="39"/>
      <c r="C88" s="95" t="s">
        <v>191</v>
      </c>
      <c r="D88" s="40"/>
      <c r="E88" s="40"/>
      <c r="F88" s="40"/>
      <c r="G88" s="40"/>
      <c r="H88" s="40"/>
      <c r="I88" s="144"/>
      <c r="J88" s="197">
        <f>BK88</f>
        <v>0</v>
      </c>
      <c r="K88" s="40"/>
      <c r="L88" s="44"/>
      <c r="M88" s="91"/>
      <c r="N88" s="92"/>
      <c r="O88" s="92"/>
      <c r="P88" s="198">
        <f>P89</f>
        <v>0</v>
      </c>
      <c r="Q88" s="92"/>
      <c r="R88" s="198">
        <f>R89</f>
        <v>450.57175003000003</v>
      </c>
      <c r="S88" s="92"/>
      <c r="T88" s="199">
        <f>T89</f>
        <v>0.71500000000000008</v>
      </c>
      <c r="AT88" s="18" t="s">
        <v>75</v>
      </c>
      <c r="AU88" s="18" t="s">
        <v>173</v>
      </c>
      <c r="BK88" s="200">
        <f>BK89</f>
        <v>0</v>
      </c>
    </row>
    <row r="89" s="11" customFormat="1" ht="25.92" customHeight="1">
      <c r="B89" s="201"/>
      <c r="C89" s="202"/>
      <c r="D89" s="203" t="s">
        <v>75</v>
      </c>
      <c r="E89" s="204" t="s">
        <v>277</v>
      </c>
      <c r="F89" s="204" t="s">
        <v>278</v>
      </c>
      <c r="G89" s="202"/>
      <c r="H89" s="202"/>
      <c r="I89" s="205"/>
      <c r="J89" s="206">
        <f>BK89</f>
        <v>0</v>
      </c>
      <c r="K89" s="202"/>
      <c r="L89" s="207"/>
      <c r="M89" s="208"/>
      <c r="N89" s="209"/>
      <c r="O89" s="209"/>
      <c r="P89" s="210">
        <f>P90+P286+P295+P310+P355+P516+P520+P527</f>
        <v>0</v>
      </c>
      <c r="Q89" s="209"/>
      <c r="R89" s="210">
        <f>R90+R286+R295+R310+R355+R516+R520+R527</f>
        <v>450.57175003000003</v>
      </c>
      <c r="S89" s="209"/>
      <c r="T89" s="211">
        <f>T90+T286+T295+T310+T355+T516+T520+T527</f>
        <v>0.71500000000000008</v>
      </c>
      <c r="AR89" s="212" t="s">
        <v>84</v>
      </c>
      <c r="AT89" s="213" t="s">
        <v>75</v>
      </c>
      <c r="AU89" s="213" t="s">
        <v>76</v>
      </c>
      <c r="AY89" s="212" t="s">
        <v>195</v>
      </c>
      <c r="BK89" s="214">
        <f>BK90+BK286+BK295+BK310+BK355+BK516+BK520+BK527</f>
        <v>0</v>
      </c>
    </row>
    <row r="90" s="11" customFormat="1" ht="22.8" customHeight="1">
      <c r="B90" s="201"/>
      <c r="C90" s="202"/>
      <c r="D90" s="203" t="s">
        <v>75</v>
      </c>
      <c r="E90" s="215" t="s">
        <v>84</v>
      </c>
      <c r="F90" s="215" t="s">
        <v>279</v>
      </c>
      <c r="G90" s="202"/>
      <c r="H90" s="202"/>
      <c r="I90" s="205"/>
      <c r="J90" s="216">
        <f>BK90</f>
        <v>0</v>
      </c>
      <c r="K90" s="202"/>
      <c r="L90" s="207"/>
      <c r="M90" s="208"/>
      <c r="N90" s="209"/>
      <c r="O90" s="209"/>
      <c r="P90" s="210">
        <f>SUM(P91:P285)</f>
        <v>0</v>
      </c>
      <c r="Q90" s="209"/>
      <c r="R90" s="210">
        <f>SUM(R91:R285)</f>
        <v>40.447202689999997</v>
      </c>
      <c r="S90" s="209"/>
      <c r="T90" s="211">
        <f>SUM(T91:T285)</f>
        <v>0</v>
      </c>
      <c r="AR90" s="212" t="s">
        <v>84</v>
      </c>
      <c r="AT90" s="213" t="s">
        <v>75</v>
      </c>
      <c r="AU90" s="213" t="s">
        <v>84</v>
      </c>
      <c r="AY90" s="212" t="s">
        <v>195</v>
      </c>
      <c r="BK90" s="214">
        <f>SUM(BK91:BK285)</f>
        <v>0</v>
      </c>
    </row>
    <row r="91" s="1" customFormat="1" ht="16.5" customHeight="1">
      <c r="B91" s="39"/>
      <c r="C91" s="217" t="s">
        <v>84</v>
      </c>
      <c r="D91" s="217" t="s">
        <v>198</v>
      </c>
      <c r="E91" s="218" t="s">
        <v>1842</v>
      </c>
      <c r="F91" s="219" t="s">
        <v>1843</v>
      </c>
      <c r="G91" s="220" t="s">
        <v>312</v>
      </c>
      <c r="H91" s="221">
        <v>140.40000000000001</v>
      </c>
      <c r="I91" s="222"/>
      <c r="J91" s="223">
        <f>ROUND(I91*H91,2)</f>
        <v>0</v>
      </c>
      <c r="K91" s="219" t="s">
        <v>208</v>
      </c>
      <c r="L91" s="44"/>
      <c r="M91" s="224" t="s">
        <v>19</v>
      </c>
      <c r="N91" s="225" t="s">
        <v>47</v>
      </c>
      <c r="O91" s="80"/>
      <c r="P91" s="226">
        <f>O91*H91</f>
        <v>0</v>
      </c>
      <c r="Q91" s="226">
        <v>0.0095200000000000007</v>
      </c>
      <c r="R91" s="226">
        <f>Q91*H91</f>
        <v>1.3366080000000002</v>
      </c>
      <c r="S91" s="226">
        <v>0</v>
      </c>
      <c r="T91" s="227">
        <f>S91*H91</f>
        <v>0</v>
      </c>
      <c r="AR91" s="18" t="s">
        <v>213</v>
      </c>
      <c r="AT91" s="18" t="s">
        <v>198</v>
      </c>
      <c r="AU91" s="18" t="s">
        <v>86</v>
      </c>
      <c r="AY91" s="18" t="s">
        <v>195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8" t="s">
        <v>84</v>
      </c>
      <c r="BK91" s="228">
        <f>ROUND(I91*H91,2)</f>
        <v>0</v>
      </c>
      <c r="BL91" s="18" t="s">
        <v>213</v>
      </c>
      <c r="BM91" s="18" t="s">
        <v>1844</v>
      </c>
    </row>
    <row r="92" s="1" customFormat="1">
      <c r="B92" s="39"/>
      <c r="C92" s="40"/>
      <c r="D92" s="229" t="s">
        <v>204</v>
      </c>
      <c r="E92" s="40"/>
      <c r="F92" s="230" t="s">
        <v>1845</v>
      </c>
      <c r="G92" s="40"/>
      <c r="H92" s="40"/>
      <c r="I92" s="144"/>
      <c r="J92" s="40"/>
      <c r="K92" s="40"/>
      <c r="L92" s="44"/>
      <c r="M92" s="231"/>
      <c r="N92" s="80"/>
      <c r="O92" s="80"/>
      <c r="P92" s="80"/>
      <c r="Q92" s="80"/>
      <c r="R92" s="80"/>
      <c r="S92" s="80"/>
      <c r="T92" s="81"/>
      <c r="AT92" s="18" t="s">
        <v>204</v>
      </c>
      <c r="AU92" s="18" t="s">
        <v>86</v>
      </c>
    </row>
    <row r="93" s="12" customFormat="1">
      <c r="B93" s="235"/>
      <c r="C93" s="236"/>
      <c r="D93" s="229" t="s">
        <v>285</v>
      </c>
      <c r="E93" s="237" t="s">
        <v>19</v>
      </c>
      <c r="F93" s="238" t="s">
        <v>1846</v>
      </c>
      <c r="G93" s="236"/>
      <c r="H93" s="239">
        <v>140.40000000000001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285</v>
      </c>
      <c r="AU93" s="245" t="s">
        <v>86</v>
      </c>
      <c r="AV93" s="12" t="s">
        <v>86</v>
      </c>
      <c r="AW93" s="12" t="s">
        <v>37</v>
      </c>
      <c r="AX93" s="12" t="s">
        <v>84</v>
      </c>
      <c r="AY93" s="245" t="s">
        <v>195</v>
      </c>
    </row>
    <row r="94" s="1" customFormat="1" ht="16.5" customHeight="1">
      <c r="B94" s="39"/>
      <c r="C94" s="217" t="s">
        <v>86</v>
      </c>
      <c r="D94" s="217" t="s">
        <v>198</v>
      </c>
      <c r="E94" s="218" t="s">
        <v>1165</v>
      </c>
      <c r="F94" s="219" t="s">
        <v>1166</v>
      </c>
      <c r="G94" s="220" t="s">
        <v>1167</v>
      </c>
      <c r="H94" s="221">
        <v>720</v>
      </c>
      <c r="I94" s="222"/>
      <c r="J94" s="223">
        <f>ROUND(I94*H94,2)</f>
        <v>0</v>
      </c>
      <c r="K94" s="219" t="s">
        <v>208</v>
      </c>
      <c r="L94" s="44"/>
      <c r="M94" s="224" t="s">
        <v>19</v>
      </c>
      <c r="N94" s="225" t="s">
        <v>47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213</v>
      </c>
      <c r="AT94" s="18" t="s">
        <v>198</v>
      </c>
      <c r="AU94" s="18" t="s">
        <v>86</v>
      </c>
      <c r="AY94" s="18" t="s">
        <v>195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84</v>
      </c>
      <c r="BK94" s="228">
        <f>ROUND(I94*H94,2)</f>
        <v>0</v>
      </c>
      <c r="BL94" s="18" t="s">
        <v>213</v>
      </c>
      <c r="BM94" s="18" t="s">
        <v>1847</v>
      </c>
    </row>
    <row r="95" s="1" customFormat="1">
      <c r="B95" s="39"/>
      <c r="C95" s="40"/>
      <c r="D95" s="229" t="s">
        <v>204</v>
      </c>
      <c r="E95" s="40"/>
      <c r="F95" s="230" t="s">
        <v>1169</v>
      </c>
      <c r="G95" s="40"/>
      <c r="H95" s="40"/>
      <c r="I95" s="144"/>
      <c r="J95" s="40"/>
      <c r="K95" s="40"/>
      <c r="L95" s="44"/>
      <c r="M95" s="231"/>
      <c r="N95" s="80"/>
      <c r="O95" s="80"/>
      <c r="P95" s="80"/>
      <c r="Q95" s="80"/>
      <c r="R95" s="80"/>
      <c r="S95" s="80"/>
      <c r="T95" s="81"/>
      <c r="AT95" s="18" t="s">
        <v>204</v>
      </c>
      <c r="AU95" s="18" t="s">
        <v>86</v>
      </c>
    </row>
    <row r="96" s="12" customFormat="1">
      <c r="B96" s="235"/>
      <c r="C96" s="236"/>
      <c r="D96" s="229" t="s">
        <v>285</v>
      </c>
      <c r="E96" s="237" t="s">
        <v>19</v>
      </c>
      <c r="F96" s="238" t="s">
        <v>1848</v>
      </c>
      <c r="G96" s="236"/>
      <c r="H96" s="239">
        <v>720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285</v>
      </c>
      <c r="AU96" s="245" t="s">
        <v>86</v>
      </c>
      <c r="AV96" s="12" t="s">
        <v>86</v>
      </c>
      <c r="AW96" s="12" t="s">
        <v>37</v>
      </c>
      <c r="AX96" s="12" t="s">
        <v>84</v>
      </c>
      <c r="AY96" s="245" t="s">
        <v>195</v>
      </c>
    </row>
    <row r="97" s="1" customFormat="1" ht="16.5" customHeight="1">
      <c r="B97" s="39"/>
      <c r="C97" s="217" t="s">
        <v>121</v>
      </c>
      <c r="D97" s="217" t="s">
        <v>198</v>
      </c>
      <c r="E97" s="218" t="s">
        <v>1171</v>
      </c>
      <c r="F97" s="219" t="s">
        <v>1172</v>
      </c>
      <c r="G97" s="220" t="s">
        <v>1173</v>
      </c>
      <c r="H97" s="221">
        <v>60</v>
      </c>
      <c r="I97" s="222"/>
      <c r="J97" s="223">
        <f>ROUND(I97*H97,2)</f>
        <v>0</v>
      </c>
      <c r="K97" s="219" t="s">
        <v>208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213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213</v>
      </c>
      <c r="BM97" s="18" t="s">
        <v>1849</v>
      </c>
    </row>
    <row r="98" s="1" customFormat="1">
      <c r="B98" s="39"/>
      <c r="C98" s="40"/>
      <c r="D98" s="229" t="s">
        <v>204</v>
      </c>
      <c r="E98" s="40"/>
      <c r="F98" s="230" t="s">
        <v>1175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2" customFormat="1">
      <c r="B99" s="235"/>
      <c r="C99" s="236"/>
      <c r="D99" s="229" t="s">
        <v>285</v>
      </c>
      <c r="E99" s="237" t="s">
        <v>19</v>
      </c>
      <c r="F99" s="238" t="s">
        <v>1850</v>
      </c>
      <c r="G99" s="236"/>
      <c r="H99" s="239">
        <v>60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285</v>
      </c>
      <c r="AU99" s="245" t="s">
        <v>86</v>
      </c>
      <c r="AV99" s="12" t="s">
        <v>86</v>
      </c>
      <c r="AW99" s="12" t="s">
        <v>37</v>
      </c>
      <c r="AX99" s="12" t="s">
        <v>84</v>
      </c>
      <c r="AY99" s="245" t="s">
        <v>195</v>
      </c>
    </row>
    <row r="100" s="1" customFormat="1" ht="16.5" customHeight="1">
      <c r="B100" s="39"/>
      <c r="C100" s="217" t="s">
        <v>213</v>
      </c>
      <c r="D100" s="217" t="s">
        <v>198</v>
      </c>
      <c r="E100" s="218" t="s">
        <v>1851</v>
      </c>
      <c r="F100" s="219" t="s">
        <v>1852</v>
      </c>
      <c r="G100" s="220" t="s">
        <v>312</v>
      </c>
      <c r="H100" s="221">
        <v>9.3000000000000007</v>
      </c>
      <c r="I100" s="222"/>
      <c r="J100" s="223">
        <f>ROUND(I100*H100,2)</f>
        <v>0</v>
      </c>
      <c r="K100" s="219" t="s">
        <v>208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0.0086800000000000002</v>
      </c>
      <c r="R100" s="226">
        <f>Q100*H100</f>
        <v>0.080724000000000004</v>
      </c>
      <c r="S100" s="226">
        <v>0</v>
      </c>
      <c r="T100" s="227">
        <f>S100*H100</f>
        <v>0</v>
      </c>
      <c r="AR100" s="18" t="s">
        <v>213</v>
      </c>
      <c r="AT100" s="18" t="s">
        <v>198</v>
      </c>
      <c r="AU100" s="18" t="s">
        <v>86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213</v>
      </c>
      <c r="BM100" s="18" t="s">
        <v>1853</v>
      </c>
    </row>
    <row r="101" s="1" customFormat="1">
      <c r="B101" s="39"/>
      <c r="C101" s="40"/>
      <c r="D101" s="229" t="s">
        <v>204</v>
      </c>
      <c r="E101" s="40"/>
      <c r="F101" s="230" t="s">
        <v>1854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86</v>
      </c>
    </row>
    <row r="102" s="12" customFormat="1">
      <c r="B102" s="235"/>
      <c r="C102" s="236"/>
      <c r="D102" s="229" t="s">
        <v>285</v>
      </c>
      <c r="E102" s="237" t="s">
        <v>19</v>
      </c>
      <c r="F102" s="238" t="s">
        <v>1855</v>
      </c>
      <c r="G102" s="236"/>
      <c r="H102" s="239">
        <v>2.6000000000000001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285</v>
      </c>
      <c r="AU102" s="245" t="s">
        <v>86</v>
      </c>
      <c r="AV102" s="12" t="s">
        <v>86</v>
      </c>
      <c r="AW102" s="12" t="s">
        <v>37</v>
      </c>
      <c r="AX102" s="12" t="s">
        <v>76</v>
      </c>
      <c r="AY102" s="245" t="s">
        <v>195</v>
      </c>
    </row>
    <row r="103" s="12" customFormat="1">
      <c r="B103" s="235"/>
      <c r="C103" s="236"/>
      <c r="D103" s="229" t="s">
        <v>285</v>
      </c>
      <c r="E103" s="237" t="s">
        <v>19</v>
      </c>
      <c r="F103" s="238" t="s">
        <v>1856</v>
      </c>
      <c r="G103" s="236"/>
      <c r="H103" s="239">
        <v>1.3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285</v>
      </c>
      <c r="AU103" s="245" t="s">
        <v>86</v>
      </c>
      <c r="AV103" s="12" t="s">
        <v>86</v>
      </c>
      <c r="AW103" s="12" t="s">
        <v>37</v>
      </c>
      <c r="AX103" s="12" t="s">
        <v>76</v>
      </c>
      <c r="AY103" s="245" t="s">
        <v>195</v>
      </c>
    </row>
    <row r="104" s="12" customFormat="1">
      <c r="B104" s="235"/>
      <c r="C104" s="236"/>
      <c r="D104" s="229" t="s">
        <v>285</v>
      </c>
      <c r="E104" s="237" t="s">
        <v>19</v>
      </c>
      <c r="F104" s="238" t="s">
        <v>1857</v>
      </c>
      <c r="G104" s="236"/>
      <c r="H104" s="239">
        <v>2.6000000000000001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285</v>
      </c>
      <c r="AU104" s="245" t="s">
        <v>86</v>
      </c>
      <c r="AV104" s="12" t="s">
        <v>86</v>
      </c>
      <c r="AW104" s="12" t="s">
        <v>37</v>
      </c>
      <c r="AX104" s="12" t="s">
        <v>76</v>
      </c>
      <c r="AY104" s="245" t="s">
        <v>195</v>
      </c>
    </row>
    <row r="105" s="12" customFormat="1">
      <c r="B105" s="235"/>
      <c r="C105" s="236"/>
      <c r="D105" s="229" t="s">
        <v>285</v>
      </c>
      <c r="E105" s="237" t="s">
        <v>19</v>
      </c>
      <c r="F105" s="238" t="s">
        <v>1858</v>
      </c>
      <c r="G105" s="236"/>
      <c r="H105" s="239">
        <v>1.3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285</v>
      </c>
      <c r="AU105" s="245" t="s">
        <v>86</v>
      </c>
      <c r="AV105" s="12" t="s">
        <v>86</v>
      </c>
      <c r="AW105" s="12" t="s">
        <v>37</v>
      </c>
      <c r="AX105" s="12" t="s">
        <v>76</v>
      </c>
      <c r="AY105" s="245" t="s">
        <v>195</v>
      </c>
    </row>
    <row r="106" s="12" customFormat="1">
      <c r="B106" s="235"/>
      <c r="C106" s="236"/>
      <c r="D106" s="229" t="s">
        <v>285</v>
      </c>
      <c r="E106" s="237" t="s">
        <v>19</v>
      </c>
      <c r="F106" s="238" t="s">
        <v>1859</v>
      </c>
      <c r="G106" s="236"/>
      <c r="H106" s="239">
        <v>1.5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285</v>
      </c>
      <c r="AU106" s="245" t="s">
        <v>86</v>
      </c>
      <c r="AV106" s="12" t="s">
        <v>86</v>
      </c>
      <c r="AW106" s="12" t="s">
        <v>37</v>
      </c>
      <c r="AX106" s="12" t="s">
        <v>76</v>
      </c>
      <c r="AY106" s="245" t="s">
        <v>195</v>
      </c>
    </row>
    <row r="107" s="13" customFormat="1">
      <c r="B107" s="246"/>
      <c r="C107" s="247"/>
      <c r="D107" s="229" t="s">
        <v>285</v>
      </c>
      <c r="E107" s="248" t="s">
        <v>19</v>
      </c>
      <c r="F107" s="249" t="s">
        <v>294</v>
      </c>
      <c r="G107" s="247"/>
      <c r="H107" s="250">
        <v>9.3000000000000007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AT107" s="256" t="s">
        <v>285</v>
      </c>
      <c r="AU107" s="256" t="s">
        <v>86</v>
      </c>
      <c r="AV107" s="13" t="s">
        <v>213</v>
      </c>
      <c r="AW107" s="13" t="s">
        <v>37</v>
      </c>
      <c r="AX107" s="13" t="s">
        <v>84</v>
      </c>
      <c r="AY107" s="256" t="s">
        <v>195</v>
      </c>
    </row>
    <row r="108" s="1" customFormat="1" ht="16.5" customHeight="1">
      <c r="B108" s="39"/>
      <c r="C108" s="217" t="s">
        <v>194</v>
      </c>
      <c r="D108" s="217" t="s">
        <v>198</v>
      </c>
      <c r="E108" s="218" t="s">
        <v>1860</v>
      </c>
      <c r="F108" s="219" t="s">
        <v>1861</v>
      </c>
      <c r="G108" s="220" t="s">
        <v>312</v>
      </c>
      <c r="H108" s="221">
        <v>4.0999999999999996</v>
      </c>
      <c r="I108" s="222"/>
      <c r="J108" s="223">
        <f>ROUND(I108*H108,2)</f>
        <v>0</v>
      </c>
      <c r="K108" s="219" t="s">
        <v>208</v>
      </c>
      <c r="L108" s="44"/>
      <c r="M108" s="224" t="s">
        <v>19</v>
      </c>
      <c r="N108" s="225" t="s">
        <v>47</v>
      </c>
      <c r="O108" s="80"/>
      <c r="P108" s="226">
        <f>O108*H108</f>
        <v>0</v>
      </c>
      <c r="Q108" s="226">
        <v>0.01269</v>
      </c>
      <c r="R108" s="226">
        <f>Q108*H108</f>
        <v>0.052028999999999992</v>
      </c>
      <c r="S108" s="226">
        <v>0</v>
      </c>
      <c r="T108" s="227">
        <f>S108*H108</f>
        <v>0</v>
      </c>
      <c r="AR108" s="18" t="s">
        <v>213</v>
      </c>
      <c r="AT108" s="18" t="s">
        <v>198</v>
      </c>
      <c r="AU108" s="18" t="s">
        <v>86</v>
      </c>
      <c r="AY108" s="18" t="s">
        <v>195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84</v>
      </c>
      <c r="BK108" s="228">
        <f>ROUND(I108*H108,2)</f>
        <v>0</v>
      </c>
      <c r="BL108" s="18" t="s">
        <v>213</v>
      </c>
      <c r="BM108" s="18" t="s">
        <v>1862</v>
      </c>
    </row>
    <row r="109" s="1" customFormat="1">
      <c r="B109" s="39"/>
      <c r="C109" s="40"/>
      <c r="D109" s="229" t="s">
        <v>204</v>
      </c>
      <c r="E109" s="40"/>
      <c r="F109" s="230" t="s">
        <v>1863</v>
      </c>
      <c r="G109" s="40"/>
      <c r="H109" s="40"/>
      <c r="I109" s="144"/>
      <c r="J109" s="40"/>
      <c r="K109" s="40"/>
      <c r="L109" s="44"/>
      <c r="M109" s="231"/>
      <c r="N109" s="80"/>
      <c r="O109" s="80"/>
      <c r="P109" s="80"/>
      <c r="Q109" s="80"/>
      <c r="R109" s="80"/>
      <c r="S109" s="80"/>
      <c r="T109" s="81"/>
      <c r="AT109" s="18" t="s">
        <v>204</v>
      </c>
      <c r="AU109" s="18" t="s">
        <v>86</v>
      </c>
    </row>
    <row r="110" s="12" customFormat="1">
      <c r="B110" s="235"/>
      <c r="C110" s="236"/>
      <c r="D110" s="229" t="s">
        <v>285</v>
      </c>
      <c r="E110" s="237" t="s">
        <v>19</v>
      </c>
      <c r="F110" s="238" t="s">
        <v>1864</v>
      </c>
      <c r="G110" s="236"/>
      <c r="H110" s="239">
        <v>1.5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285</v>
      </c>
      <c r="AU110" s="245" t="s">
        <v>86</v>
      </c>
      <c r="AV110" s="12" t="s">
        <v>86</v>
      </c>
      <c r="AW110" s="12" t="s">
        <v>37</v>
      </c>
      <c r="AX110" s="12" t="s">
        <v>76</v>
      </c>
      <c r="AY110" s="245" t="s">
        <v>195</v>
      </c>
    </row>
    <row r="111" s="12" customFormat="1">
      <c r="B111" s="235"/>
      <c r="C111" s="236"/>
      <c r="D111" s="229" t="s">
        <v>285</v>
      </c>
      <c r="E111" s="237" t="s">
        <v>19</v>
      </c>
      <c r="F111" s="238" t="s">
        <v>1865</v>
      </c>
      <c r="G111" s="236"/>
      <c r="H111" s="239">
        <v>2.6000000000000001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285</v>
      </c>
      <c r="AU111" s="245" t="s">
        <v>86</v>
      </c>
      <c r="AV111" s="12" t="s">
        <v>86</v>
      </c>
      <c r="AW111" s="12" t="s">
        <v>37</v>
      </c>
      <c r="AX111" s="12" t="s">
        <v>76</v>
      </c>
      <c r="AY111" s="245" t="s">
        <v>195</v>
      </c>
    </row>
    <row r="112" s="13" customFormat="1">
      <c r="B112" s="246"/>
      <c r="C112" s="247"/>
      <c r="D112" s="229" t="s">
        <v>285</v>
      </c>
      <c r="E112" s="248" t="s">
        <v>19</v>
      </c>
      <c r="F112" s="249" t="s">
        <v>294</v>
      </c>
      <c r="G112" s="247"/>
      <c r="H112" s="250">
        <v>4.0999999999999996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285</v>
      </c>
      <c r="AU112" s="256" t="s">
        <v>86</v>
      </c>
      <c r="AV112" s="13" t="s">
        <v>213</v>
      </c>
      <c r="AW112" s="13" t="s">
        <v>37</v>
      </c>
      <c r="AX112" s="13" t="s">
        <v>84</v>
      </c>
      <c r="AY112" s="256" t="s">
        <v>195</v>
      </c>
    </row>
    <row r="113" s="1" customFormat="1" ht="16.5" customHeight="1">
      <c r="B113" s="39"/>
      <c r="C113" s="217" t="s">
        <v>220</v>
      </c>
      <c r="D113" s="217" t="s">
        <v>198</v>
      </c>
      <c r="E113" s="218" t="s">
        <v>1866</v>
      </c>
      <c r="F113" s="219" t="s">
        <v>1867</v>
      </c>
      <c r="G113" s="220" t="s">
        <v>312</v>
      </c>
      <c r="H113" s="221">
        <v>1.3</v>
      </c>
      <c r="I113" s="222"/>
      <c r="J113" s="223">
        <f>ROUND(I113*H113,2)</f>
        <v>0</v>
      </c>
      <c r="K113" s="219" t="s">
        <v>208</v>
      </c>
      <c r="L113" s="44"/>
      <c r="M113" s="224" t="s">
        <v>19</v>
      </c>
      <c r="N113" s="225" t="s">
        <v>47</v>
      </c>
      <c r="O113" s="80"/>
      <c r="P113" s="226">
        <f>O113*H113</f>
        <v>0</v>
      </c>
      <c r="Q113" s="226">
        <v>0.01068</v>
      </c>
      <c r="R113" s="226">
        <f>Q113*H113</f>
        <v>0.013884000000000001</v>
      </c>
      <c r="S113" s="226">
        <v>0</v>
      </c>
      <c r="T113" s="227">
        <f>S113*H113</f>
        <v>0</v>
      </c>
      <c r="AR113" s="18" t="s">
        <v>213</v>
      </c>
      <c r="AT113" s="18" t="s">
        <v>198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213</v>
      </c>
      <c r="BM113" s="18" t="s">
        <v>1868</v>
      </c>
    </row>
    <row r="114" s="1" customFormat="1">
      <c r="B114" s="39"/>
      <c r="C114" s="40"/>
      <c r="D114" s="229" t="s">
        <v>204</v>
      </c>
      <c r="E114" s="40"/>
      <c r="F114" s="230" t="s">
        <v>1869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2" customFormat="1">
      <c r="B115" s="235"/>
      <c r="C115" s="236"/>
      <c r="D115" s="229" t="s">
        <v>285</v>
      </c>
      <c r="E115" s="237" t="s">
        <v>19</v>
      </c>
      <c r="F115" s="238" t="s">
        <v>1870</v>
      </c>
      <c r="G115" s="236"/>
      <c r="H115" s="239">
        <v>1.3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AT115" s="245" t="s">
        <v>285</v>
      </c>
      <c r="AU115" s="245" t="s">
        <v>86</v>
      </c>
      <c r="AV115" s="12" t="s">
        <v>86</v>
      </c>
      <c r="AW115" s="12" t="s">
        <v>37</v>
      </c>
      <c r="AX115" s="12" t="s">
        <v>84</v>
      </c>
      <c r="AY115" s="245" t="s">
        <v>195</v>
      </c>
    </row>
    <row r="116" s="1" customFormat="1" ht="16.5" customHeight="1">
      <c r="B116" s="39"/>
      <c r="C116" s="217" t="s">
        <v>225</v>
      </c>
      <c r="D116" s="217" t="s">
        <v>198</v>
      </c>
      <c r="E116" s="218" t="s">
        <v>1871</v>
      </c>
      <c r="F116" s="219" t="s">
        <v>1872</v>
      </c>
      <c r="G116" s="220" t="s">
        <v>312</v>
      </c>
      <c r="H116" s="221">
        <v>4.2999999999999998</v>
      </c>
      <c r="I116" s="222"/>
      <c r="J116" s="223">
        <f>ROUND(I116*H116,2)</f>
        <v>0</v>
      </c>
      <c r="K116" s="219" t="s">
        <v>208</v>
      </c>
      <c r="L116" s="44"/>
      <c r="M116" s="224" t="s">
        <v>19</v>
      </c>
      <c r="N116" s="225" t="s">
        <v>47</v>
      </c>
      <c r="O116" s="80"/>
      <c r="P116" s="226">
        <f>O116*H116</f>
        <v>0</v>
      </c>
      <c r="Q116" s="226">
        <v>0.036900000000000002</v>
      </c>
      <c r="R116" s="226">
        <f>Q116*H116</f>
        <v>0.15867000000000001</v>
      </c>
      <c r="S116" s="226">
        <v>0</v>
      </c>
      <c r="T116" s="227">
        <f>S116*H116</f>
        <v>0</v>
      </c>
      <c r="AR116" s="18" t="s">
        <v>213</v>
      </c>
      <c r="AT116" s="18" t="s">
        <v>198</v>
      </c>
      <c r="AU116" s="18" t="s">
        <v>86</v>
      </c>
      <c r="AY116" s="18" t="s">
        <v>195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84</v>
      </c>
      <c r="BK116" s="228">
        <f>ROUND(I116*H116,2)</f>
        <v>0</v>
      </c>
      <c r="BL116" s="18" t="s">
        <v>213</v>
      </c>
      <c r="BM116" s="18" t="s">
        <v>1873</v>
      </c>
    </row>
    <row r="117" s="1" customFormat="1">
      <c r="B117" s="39"/>
      <c r="C117" s="40"/>
      <c r="D117" s="229" t="s">
        <v>204</v>
      </c>
      <c r="E117" s="40"/>
      <c r="F117" s="230" t="s">
        <v>1874</v>
      </c>
      <c r="G117" s="40"/>
      <c r="H117" s="40"/>
      <c r="I117" s="144"/>
      <c r="J117" s="40"/>
      <c r="K117" s="40"/>
      <c r="L117" s="44"/>
      <c r="M117" s="231"/>
      <c r="N117" s="80"/>
      <c r="O117" s="80"/>
      <c r="P117" s="80"/>
      <c r="Q117" s="80"/>
      <c r="R117" s="80"/>
      <c r="S117" s="80"/>
      <c r="T117" s="81"/>
      <c r="AT117" s="18" t="s">
        <v>204</v>
      </c>
      <c r="AU117" s="18" t="s">
        <v>86</v>
      </c>
    </row>
    <row r="118" s="12" customFormat="1">
      <c r="B118" s="235"/>
      <c r="C118" s="236"/>
      <c r="D118" s="229" t="s">
        <v>285</v>
      </c>
      <c r="E118" s="237" t="s">
        <v>19</v>
      </c>
      <c r="F118" s="238" t="s">
        <v>1875</v>
      </c>
      <c r="G118" s="236"/>
      <c r="H118" s="239">
        <v>4.2999999999999998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285</v>
      </c>
      <c r="AU118" s="245" t="s">
        <v>86</v>
      </c>
      <c r="AV118" s="12" t="s">
        <v>86</v>
      </c>
      <c r="AW118" s="12" t="s">
        <v>37</v>
      </c>
      <c r="AX118" s="12" t="s">
        <v>84</v>
      </c>
      <c r="AY118" s="245" t="s">
        <v>195</v>
      </c>
    </row>
    <row r="119" s="1" customFormat="1" ht="16.5" customHeight="1">
      <c r="B119" s="39"/>
      <c r="C119" s="217" t="s">
        <v>229</v>
      </c>
      <c r="D119" s="217" t="s">
        <v>198</v>
      </c>
      <c r="E119" s="218" t="s">
        <v>459</v>
      </c>
      <c r="F119" s="219" t="s">
        <v>460</v>
      </c>
      <c r="G119" s="220" t="s">
        <v>289</v>
      </c>
      <c r="H119" s="221">
        <v>37.628</v>
      </c>
      <c r="I119" s="222"/>
      <c r="J119" s="223">
        <f>ROUND(I119*H119,2)</f>
        <v>0</v>
      </c>
      <c r="K119" s="219" t="s">
        <v>208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213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213</v>
      </c>
      <c r="BM119" s="18" t="s">
        <v>1876</v>
      </c>
    </row>
    <row r="120" s="1" customFormat="1">
      <c r="B120" s="39"/>
      <c r="C120" s="40"/>
      <c r="D120" s="229" t="s">
        <v>204</v>
      </c>
      <c r="E120" s="40"/>
      <c r="F120" s="230" t="s">
        <v>462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2" customFormat="1">
      <c r="B121" s="235"/>
      <c r="C121" s="236"/>
      <c r="D121" s="229" t="s">
        <v>285</v>
      </c>
      <c r="E121" s="237" t="s">
        <v>19</v>
      </c>
      <c r="F121" s="238" t="s">
        <v>1877</v>
      </c>
      <c r="G121" s="236"/>
      <c r="H121" s="239">
        <v>4.4240000000000004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AT121" s="245" t="s">
        <v>285</v>
      </c>
      <c r="AU121" s="245" t="s">
        <v>86</v>
      </c>
      <c r="AV121" s="12" t="s">
        <v>86</v>
      </c>
      <c r="AW121" s="12" t="s">
        <v>37</v>
      </c>
      <c r="AX121" s="12" t="s">
        <v>76</v>
      </c>
      <c r="AY121" s="245" t="s">
        <v>195</v>
      </c>
    </row>
    <row r="122" s="12" customFormat="1">
      <c r="B122" s="235"/>
      <c r="C122" s="236"/>
      <c r="D122" s="229" t="s">
        <v>285</v>
      </c>
      <c r="E122" s="237" t="s">
        <v>19</v>
      </c>
      <c r="F122" s="238" t="s">
        <v>1878</v>
      </c>
      <c r="G122" s="236"/>
      <c r="H122" s="239">
        <v>2.5110000000000001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285</v>
      </c>
      <c r="AU122" s="245" t="s">
        <v>86</v>
      </c>
      <c r="AV122" s="12" t="s">
        <v>86</v>
      </c>
      <c r="AW122" s="12" t="s">
        <v>37</v>
      </c>
      <c r="AX122" s="12" t="s">
        <v>76</v>
      </c>
      <c r="AY122" s="245" t="s">
        <v>195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1879</v>
      </c>
      <c r="G123" s="236"/>
      <c r="H123" s="239">
        <v>4.3280000000000003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76</v>
      </c>
      <c r="AY123" s="245" t="s">
        <v>195</v>
      </c>
    </row>
    <row r="124" s="12" customFormat="1">
      <c r="B124" s="235"/>
      <c r="C124" s="236"/>
      <c r="D124" s="229" t="s">
        <v>285</v>
      </c>
      <c r="E124" s="237" t="s">
        <v>19</v>
      </c>
      <c r="F124" s="238" t="s">
        <v>1880</v>
      </c>
      <c r="G124" s="236"/>
      <c r="H124" s="239">
        <v>4.2320000000000002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285</v>
      </c>
      <c r="AU124" s="245" t="s">
        <v>86</v>
      </c>
      <c r="AV124" s="12" t="s">
        <v>86</v>
      </c>
      <c r="AW124" s="12" t="s">
        <v>37</v>
      </c>
      <c r="AX124" s="12" t="s">
        <v>76</v>
      </c>
      <c r="AY124" s="245" t="s">
        <v>195</v>
      </c>
    </row>
    <row r="125" s="12" customFormat="1">
      <c r="B125" s="235"/>
      <c r="C125" s="236"/>
      <c r="D125" s="229" t="s">
        <v>285</v>
      </c>
      <c r="E125" s="237" t="s">
        <v>19</v>
      </c>
      <c r="F125" s="238" t="s">
        <v>1881</v>
      </c>
      <c r="G125" s="236"/>
      <c r="H125" s="239">
        <v>2.3439999999999999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285</v>
      </c>
      <c r="AU125" s="245" t="s">
        <v>86</v>
      </c>
      <c r="AV125" s="12" t="s">
        <v>86</v>
      </c>
      <c r="AW125" s="12" t="s">
        <v>37</v>
      </c>
      <c r="AX125" s="12" t="s">
        <v>76</v>
      </c>
      <c r="AY125" s="245" t="s">
        <v>195</v>
      </c>
    </row>
    <row r="126" s="12" customFormat="1">
      <c r="B126" s="235"/>
      <c r="C126" s="236"/>
      <c r="D126" s="229" t="s">
        <v>285</v>
      </c>
      <c r="E126" s="237" t="s">
        <v>19</v>
      </c>
      <c r="F126" s="238" t="s">
        <v>1882</v>
      </c>
      <c r="G126" s="236"/>
      <c r="H126" s="239">
        <v>3.0910000000000002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285</v>
      </c>
      <c r="AU126" s="245" t="s">
        <v>86</v>
      </c>
      <c r="AV126" s="12" t="s">
        <v>86</v>
      </c>
      <c r="AW126" s="12" t="s">
        <v>37</v>
      </c>
      <c r="AX126" s="12" t="s">
        <v>76</v>
      </c>
      <c r="AY126" s="245" t="s">
        <v>195</v>
      </c>
    </row>
    <row r="127" s="12" customFormat="1">
      <c r="B127" s="235"/>
      <c r="C127" s="236"/>
      <c r="D127" s="229" t="s">
        <v>285</v>
      </c>
      <c r="E127" s="237" t="s">
        <v>19</v>
      </c>
      <c r="F127" s="238" t="s">
        <v>1883</v>
      </c>
      <c r="G127" s="236"/>
      <c r="H127" s="239">
        <v>7.5019999999999998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285</v>
      </c>
      <c r="AU127" s="245" t="s">
        <v>86</v>
      </c>
      <c r="AV127" s="12" t="s">
        <v>86</v>
      </c>
      <c r="AW127" s="12" t="s">
        <v>37</v>
      </c>
      <c r="AX127" s="12" t="s">
        <v>76</v>
      </c>
      <c r="AY127" s="245" t="s">
        <v>195</v>
      </c>
    </row>
    <row r="128" s="12" customFormat="1">
      <c r="B128" s="235"/>
      <c r="C128" s="236"/>
      <c r="D128" s="229" t="s">
        <v>285</v>
      </c>
      <c r="E128" s="237" t="s">
        <v>19</v>
      </c>
      <c r="F128" s="238" t="s">
        <v>1884</v>
      </c>
      <c r="G128" s="236"/>
      <c r="H128" s="239">
        <v>2.746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285</v>
      </c>
      <c r="AU128" s="245" t="s">
        <v>86</v>
      </c>
      <c r="AV128" s="12" t="s">
        <v>86</v>
      </c>
      <c r="AW128" s="12" t="s">
        <v>37</v>
      </c>
      <c r="AX128" s="12" t="s">
        <v>76</v>
      </c>
      <c r="AY128" s="245" t="s">
        <v>195</v>
      </c>
    </row>
    <row r="129" s="12" customFormat="1">
      <c r="B129" s="235"/>
      <c r="C129" s="236"/>
      <c r="D129" s="229" t="s">
        <v>285</v>
      </c>
      <c r="E129" s="237" t="s">
        <v>19</v>
      </c>
      <c r="F129" s="238" t="s">
        <v>1885</v>
      </c>
      <c r="G129" s="236"/>
      <c r="H129" s="239">
        <v>6.4500000000000002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285</v>
      </c>
      <c r="AU129" s="245" t="s">
        <v>86</v>
      </c>
      <c r="AV129" s="12" t="s">
        <v>86</v>
      </c>
      <c r="AW129" s="12" t="s">
        <v>37</v>
      </c>
      <c r="AX129" s="12" t="s">
        <v>76</v>
      </c>
      <c r="AY129" s="245" t="s">
        <v>195</v>
      </c>
    </row>
    <row r="130" s="13" customFormat="1">
      <c r="B130" s="246"/>
      <c r="C130" s="247"/>
      <c r="D130" s="229" t="s">
        <v>285</v>
      </c>
      <c r="E130" s="248" t="s">
        <v>19</v>
      </c>
      <c r="F130" s="249" t="s">
        <v>294</v>
      </c>
      <c r="G130" s="247"/>
      <c r="H130" s="250">
        <v>37.628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AT130" s="256" t="s">
        <v>285</v>
      </c>
      <c r="AU130" s="256" t="s">
        <v>86</v>
      </c>
      <c r="AV130" s="13" t="s">
        <v>213</v>
      </c>
      <c r="AW130" s="13" t="s">
        <v>37</v>
      </c>
      <c r="AX130" s="13" t="s">
        <v>84</v>
      </c>
      <c r="AY130" s="256" t="s">
        <v>195</v>
      </c>
    </row>
    <row r="131" s="1" customFormat="1" ht="16.5" customHeight="1">
      <c r="B131" s="39"/>
      <c r="C131" s="217" t="s">
        <v>235</v>
      </c>
      <c r="D131" s="217" t="s">
        <v>198</v>
      </c>
      <c r="E131" s="218" t="s">
        <v>1886</v>
      </c>
      <c r="F131" s="219" t="s">
        <v>1887</v>
      </c>
      <c r="G131" s="220" t="s">
        <v>289</v>
      </c>
      <c r="H131" s="221">
        <v>416.73000000000002</v>
      </c>
      <c r="I131" s="222"/>
      <c r="J131" s="223">
        <f>ROUND(I131*H131,2)</f>
        <v>0</v>
      </c>
      <c r="K131" s="219" t="s">
        <v>208</v>
      </c>
      <c r="L131" s="44"/>
      <c r="M131" s="224" t="s">
        <v>19</v>
      </c>
      <c r="N131" s="225" t="s">
        <v>47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213</v>
      </c>
      <c r="AT131" s="18" t="s">
        <v>198</v>
      </c>
      <c r="AU131" s="18" t="s">
        <v>86</v>
      </c>
      <c r="AY131" s="18" t="s">
        <v>195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84</v>
      </c>
      <c r="BK131" s="228">
        <f>ROUND(I131*H131,2)</f>
        <v>0</v>
      </c>
      <c r="BL131" s="18" t="s">
        <v>213</v>
      </c>
      <c r="BM131" s="18" t="s">
        <v>1888</v>
      </c>
    </row>
    <row r="132" s="1" customFormat="1">
      <c r="B132" s="39"/>
      <c r="C132" s="40"/>
      <c r="D132" s="229" t="s">
        <v>204</v>
      </c>
      <c r="E132" s="40"/>
      <c r="F132" s="230" t="s">
        <v>1889</v>
      </c>
      <c r="G132" s="40"/>
      <c r="H132" s="40"/>
      <c r="I132" s="144"/>
      <c r="J132" s="40"/>
      <c r="K132" s="40"/>
      <c r="L132" s="44"/>
      <c r="M132" s="231"/>
      <c r="N132" s="80"/>
      <c r="O132" s="80"/>
      <c r="P132" s="80"/>
      <c r="Q132" s="80"/>
      <c r="R132" s="80"/>
      <c r="S132" s="80"/>
      <c r="T132" s="81"/>
      <c r="AT132" s="18" t="s">
        <v>204</v>
      </c>
      <c r="AU132" s="18" t="s">
        <v>86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1890</v>
      </c>
      <c r="G133" s="236"/>
      <c r="H133" s="239">
        <v>533.47400000000005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76</v>
      </c>
      <c r="AY133" s="245" t="s">
        <v>195</v>
      </c>
    </row>
    <row r="134" s="12" customFormat="1">
      <c r="B134" s="235"/>
      <c r="C134" s="236"/>
      <c r="D134" s="229" t="s">
        <v>285</v>
      </c>
      <c r="E134" s="237" t="s">
        <v>19</v>
      </c>
      <c r="F134" s="238" t="s">
        <v>1891</v>
      </c>
      <c r="G134" s="236"/>
      <c r="H134" s="239">
        <v>3.6000000000000001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285</v>
      </c>
      <c r="AU134" s="245" t="s">
        <v>86</v>
      </c>
      <c r="AV134" s="12" t="s">
        <v>86</v>
      </c>
      <c r="AW134" s="12" t="s">
        <v>37</v>
      </c>
      <c r="AX134" s="12" t="s">
        <v>76</v>
      </c>
      <c r="AY134" s="245" t="s">
        <v>195</v>
      </c>
    </row>
    <row r="135" s="14" customFormat="1">
      <c r="B135" s="257"/>
      <c r="C135" s="258"/>
      <c r="D135" s="229" t="s">
        <v>285</v>
      </c>
      <c r="E135" s="259" t="s">
        <v>19</v>
      </c>
      <c r="F135" s="260" t="s">
        <v>1892</v>
      </c>
      <c r="G135" s="258"/>
      <c r="H135" s="259" t="s">
        <v>19</v>
      </c>
      <c r="I135" s="261"/>
      <c r="J135" s="258"/>
      <c r="K135" s="258"/>
      <c r="L135" s="262"/>
      <c r="M135" s="263"/>
      <c r="N135" s="264"/>
      <c r="O135" s="264"/>
      <c r="P135" s="264"/>
      <c r="Q135" s="264"/>
      <c r="R135" s="264"/>
      <c r="S135" s="264"/>
      <c r="T135" s="265"/>
      <c r="AT135" s="266" t="s">
        <v>285</v>
      </c>
      <c r="AU135" s="266" t="s">
        <v>86</v>
      </c>
      <c r="AV135" s="14" t="s">
        <v>84</v>
      </c>
      <c r="AW135" s="14" t="s">
        <v>37</v>
      </c>
      <c r="AX135" s="14" t="s">
        <v>76</v>
      </c>
      <c r="AY135" s="266" t="s">
        <v>195</v>
      </c>
    </row>
    <row r="136" s="12" customFormat="1">
      <c r="B136" s="235"/>
      <c r="C136" s="236"/>
      <c r="D136" s="229" t="s">
        <v>285</v>
      </c>
      <c r="E136" s="237" t="s">
        <v>19</v>
      </c>
      <c r="F136" s="238" t="s">
        <v>1893</v>
      </c>
      <c r="G136" s="236"/>
      <c r="H136" s="239">
        <v>-74.040999999999997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285</v>
      </c>
      <c r="AU136" s="245" t="s">
        <v>86</v>
      </c>
      <c r="AV136" s="12" t="s">
        <v>86</v>
      </c>
      <c r="AW136" s="12" t="s">
        <v>37</v>
      </c>
      <c r="AX136" s="12" t="s">
        <v>76</v>
      </c>
      <c r="AY136" s="245" t="s">
        <v>195</v>
      </c>
    </row>
    <row r="137" s="15" customFormat="1">
      <c r="B137" s="281"/>
      <c r="C137" s="282"/>
      <c r="D137" s="229" t="s">
        <v>285</v>
      </c>
      <c r="E137" s="283" t="s">
        <v>19</v>
      </c>
      <c r="F137" s="284" t="s">
        <v>1894</v>
      </c>
      <c r="G137" s="282"/>
      <c r="H137" s="285">
        <v>463.03300000000002</v>
      </c>
      <c r="I137" s="286"/>
      <c r="J137" s="282"/>
      <c r="K137" s="282"/>
      <c r="L137" s="287"/>
      <c r="M137" s="288"/>
      <c r="N137" s="289"/>
      <c r="O137" s="289"/>
      <c r="P137" s="289"/>
      <c r="Q137" s="289"/>
      <c r="R137" s="289"/>
      <c r="S137" s="289"/>
      <c r="T137" s="290"/>
      <c r="AT137" s="291" t="s">
        <v>285</v>
      </c>
      <c r="AU137" s="291" t="s">
        <v>86</v>
      </c>
      <c r="AV137" s="15" t="s">
        <v>121</v>
      </c>
      <c r="AW137" s="15" t="s">
        <v>37</v>
      </c>
      <c r="AX137" s="15" t="s">
        <v>76</v>
      </c>
      <c r="AY137" s="291" t="s">
        <v>195</v>
      </c>
    </row>
    <row r="138" s="12" customFormat="1">
      <c r="B138" s="235"/>
      <c r="C138" s="236"/>
      <c r="D138" s="229" t="s">
        <v>285</v>
      </c>
      <c r="E138" s="237" t="s">
        <v>19</v>
      </c>
      <c r="F138" s="238" t="s">
        <v>1895</v>
      </c>
      <c r="G138" s="236"/>
      <c r="H138" s="239">
        <v>416.73000000000002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285</v>
      </c>
      <c r="AU138" s="245" t="s">
        <v>86</v>
      </c>
      <c r="AV138" s="12" t="s">
        <v>86</v>
      </c>
      <c r="AW138" s="12" t="s">
        <v>37</v>
      </c>
      <c r="AX138" s="12" t="s">
        <v>84</v>
      </c>
      <c r="AY138" s="245" t="s">
        <v>195</v>
      </c>
    </row>
    <row r="139" s="1" customFormat="1" ht="16.5" customHeight="1">
      <c r="B139" s="39"/>
      <c r="C139" s="217" t="s">
        <v>239</v>
      </c>
      <c r="D139" s="217" t="s">
        <v>198</v>
      </c>
      <c r="E139" s="218" t="s">
        <v>1896</v>
      </c>
      <c r="F139" s="219" t="s">
        <v>1897</v>
      </c>
      <c r="G139" s="220" t="s">
        <v>289</v>
      </c>
      <c r="H139" s="221">
        <v>125.01900000000001</v>
      </c>
      <c r="I139" s="222"/>
      <c r="J139" s="223">
        <f>ROUND(I139*H139,2)</f>
        <v>0</v>
      </c>
      <c r="K139" s="219" t="s">
        <v>208</v>
      </c>
      <c r="L139" s="44"/>
      <c r="M139" s="224" t="s">
        <v>19</v>
      </c>
      <c r="N139" s="225" t="s">
        <v>47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213</v>
      </c>
      <c r="AT139" s="18" t="s">
        <v>198</v>
      </c>
      <c r="AU139" s="18" t="s">
        <v>86</v>
      </c>
      <c r="AY139" s="18" t="s">
        <v>195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84</v>
      </c>
      <c r="BK139" s="228">
        <f>ROUND(I139*H139,2)</f>
        <v>0</v>
      </c>
      <c r="BL139" s="18" t="s">
        <v>213</v>
      </c>
      <c r="BM139" s="18" t="s">
        <v>1898</v>
      </c>
    </row>
    <row r="140" s="1" customFormat="1">
      <c r="B140" s="39"/>
      <c r="C140" s="40"/>
      <c r="D140" s="229" t="s">
        <v>204</v>
      </c>
      <c r="E140" s="40"/>
      <c r="F140" s="230" t="s">
        <v>1899</v>
      </c>
      <c r="G140" s="40"/>
      <c r="H140" s="40"/>
      <c r="I140" s="144"/>
      <c r="J140" s="40"/>
      <c r="K140" s="40"/>
      <c r="L140" s="44"/>
      <c r="M140" s="231"/>
      <c r="N140" s="80"/>
      <c r="O140" s="80"/>
      <c r="P140" s="80"/>
      <c r="Q140" s="80"/>
      <c r="R140" s="80"/>
      <c r="S140" s="80"/>
      <c r="T140" s="81"/>
      <c r="AT140" s="18" t="s">
        <v>204</v>
      </c>
      <c r="AU140" s="18" t="s">
        <v>86</v>
      </c>
    </row>
    <row r="141" s="12" customFormat="1">
      <c r="B141" s="235"/>
      <c r="C141" s="236"/>
      <c r="D141" s="229" t="s">
        <v>285</v>
      </c>
      <c r="E141" s="237" t="s">
        <v>19</v>
      </c>
      <c r="F141" s="238" t="s">
        <v>1900</v>
      </c>
      <c r="G141" s="236"/>
      <c r="H141" s="239">
        <v>125.01900000000001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285</v>
      </c>
      <c r="AU141" s="245" t="s">
        <v>86</v>
      </c>
      <c r="AV141" s="12" t="s">
        <v>86</v>
      </c>
      <c r="AW141" s="12" t="s">
        <v>37</v>
      </c>
      <c r="AX141" s="12" t="s">
        <v>84</v>
      </c>
      <c r="AY141" s="245" t="s">
        <v>195</v>
      </c>
    </row>
    <row r="142" s="1" customFormat="1" ht="16.5" customHeight="1">
      <c r="B142" s="39"/>
      <c r="C142" s="217" t="s">
        <v>243</v>
      </c>
      <c r="D142" s="217" t="s">
        <v>198</v>
      </c>
      <c r="E142" s="218" t="s">
        <v>1901</v>
      </c>
      <c r="F142" s="219" t="s">
        <v>1902</v>
      </c>
      <c r="G142" s="220" t="s">
        <v>289</v>
      </c>
      <c r="H142" s="221">
        <v>46.302999999999997</v>
      </c>
      <c r="I142" s="222"/>
      <c r="J142" s="223">
        <f>ROUND(I142*H142,2)</f>
        <v>0</v>
      </c>
      <c r="K142" s="219" t="s">
        <v>208</v>
      </c>
      <c r="L142" s="44"/>
      <c r="M142" s="224" t="s">
        <v>19</v>
      </c>
      <c r="N142" s="225" t="s">
        <v>47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213</v>
      </c>
      <c r="AT142" s="18" t="s">
        <v>198</v>
      </c>
      <c r="AU142" s="18" t="s">
        <v>86</v>
      </c>
      <c r="AY142" s="18" t="s">
        <v>195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84</v>
      </c>
      <c r="BK142" s="228">
        <f>ROUND(I142*H142,2)</f>
        <v>0</v>
      </c>
      <c r="BL142" s="18" t="s">
        <v>213</v>
      </c>
      <c r="BM142" s="18" t="s">
        <v>1903</v>
      </c>
    </row>
    <row r="143" s="1" customFormat="1">
      <c r="B143" s="39"/>
      <c r="C143" s="40"/>
      <c r="D143" s="229" t="s">
        <v>204</v>
      </c>
      <c r="E143" s="40"/>
      <c r="F143" s="230" t="s">
        <v>1904</v>
      </c>
      <c r="G143" s="40"/>
      <c r="H143" s="40"/>
      <c r="I143" s="144"/>
      <c r="J143" s="40"/>
      <c r="K143" s="40"/>
      <c r="L143" s="44"/>
      <c r="M143" s="231"/>
      <c r="N143" s="80"/>
      <c r="O143" s="80"/>
      <c r="P143" s="80"/>
      <c r="Q143" s="80"/>
      <c r="R143" s="80"/>
      <c r="S143" s="80"/>
      <c r="T143" s="81"/>
      <c r="AT143" s="18" t="s">
        <v>204</v>
      </c>
      <c r="AU143" s="18" t="s">
        <v>86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1905</v>
      </c>
      <c r="G144" s="236"/>
      <c r="H144" s="239">
        <v>46.302999999999997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84</v>
      </c>
      <c r="AY144" s="245" t="s">
        <v>195</v>
      </c>
    </row>
    <row r="145" s="1" customFormat="1" ht="16.5" customHeight="1">
      <c r="B145" s="39"/>
      <c r="C145" s="217" t="s">
        <v>249</v>
      </c>
      <c r="D145" s="217" t="s">
        <v>198</v>
      </c>
      <c r="E145" s="218" t="s">
        <v>1906</v>
      </c>
      <c r="F145" s="219" t="s">
        <v>1907</v>
      </c>
      <c r="G145" s="220" t="s">
        <v>289</v>
      </c>
      <c r="H145" s="221">
        <v>13.891</v>
      </c>
      <c r="I145" s="222"/>
      <c r="J145" s="223">
        <f>ROUND(I145*H145,2)</f>
        <v>0</v>
      </c>
      <c r="K145" s="219" t="s">
        <v>208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213</v>
      </c>
      <c r="AT145" s="18" t="s">
        <v>198</v>
      </c>
      <c r="AU145" s="18" t="s">
        <v>86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213</v>
      </c>
      <c r="BM145" s="18" t="s">
        <v>1908</v>
      </c>
    </row>
    <row r="146" s="1" customFormat="1">
      <c r="B146" s="39"/>
      <c r="C146" s="40"/>
      <c r="D146" s="229" t="s">
        <v>204</v>
      </c>
      <c r="E146" s="40"/>
      <c r="F146" s="230" t="s">
        <v>1909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86</v>
      </c>
    </row>
    <row r="147" s="12" customFormat="1">
      <c r="B147" s="235"/>
      <c r="C147" s="236"/>
      <c r="D147" s="229" t="s">
        <v>285</v>
      </c>
      <c r="E147" s="237" t="s">
        <v>19</v>
      </c>
      <c r="F147" s="238" t="s">
        <v>1910</v>
      </c>
      <c r="G147" s="236"/>
      <c r="H147" s="239">
        <v>13.891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285</v>
      </c>
      <c r="AU147" s="245" t="s">
        <v>86</v>
      </c>
      <c r="AV147" s="12" t="s">
        <v>86</v>
      </c>
      <c r="AW147" s="12" t="s">
        <v>37</v>
      </c>
      <c r="AX147" s="12" t="s">
        <v>84</v>
      </c>
      <c r="AY147" s="245" t="s">
        <v>195</v>
      </c>
    </row>
    <row r="148" s="1" customFormat="1" ht="16.5" customHeight="1">
      <c r="B148" s="39"/>
      <c r="C148" s="217" t="s">
        <v>253</v>
      </c>
      <c r="D148" s="217" t="s">
        <v>198</v>
      </c>
      <c r="E148" s="218" t="s">
        <v>1911</v>
      </c>
      <c r="F148" s="219" t="s">
        <v>1912</v>
      </c>
      <c r="G148" s="220" t="s">
        <v>289</v>
      </c>
      <c r="H148" s="221">
        <v>733.87400000000002</v>
      </c>
      <c r="I148" s="222"/>
      <c r="J148" s="223">
        <f>ROUND(I148*H148,2)</f>
        <v>0</v>
      </c>
      <c r="K148" s="219" t="s">
        <v>208</v>
      </c>
      <c r="L148" s="44"/>
      <c r="M148" s="224" t="s">
        <v>19</v>
      </c>
      <c r="N148" s="225" t="s">
        <v>47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213</v>
      </c>
      <c r="AT148" s="18" t="s">
        <v>198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213</v>
      </c>
      <c r="BM148" s="18" t="s">
        <v>1913</v>
      </c>
    </row>
    <row r="149" s="1" customFormat="1">
      <c r="B149" s="39"/>
      <c r="C149" s="40"/>
      <c r="D149" s="229" t="s">
        <v>204</v>
      </c>
      <c r="E149" s="40"/>
      <c r="F149" s="230" t="s">
        <v>1914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86</v>
      </c>
    </row>
    <row r="150" s="14" customFormat="1">
      <c r="B150" s="257"/>
      <c r="C150" s="258"/>
      <c r="D150" s="229" t="s">
        <v>285</v>
      </c>
      <c r="E150" s="259" t="s">
        <v>19</v>
      </c>
      <c r="F150" s="260" t="s">
        <v>1915</v>
      </c>
      <c r="G150" s="258"/>
      <c r="H150" s="259" t="s">
        <v>19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AT150" s="266" t="s">
        <v>285</v>
      </c>
      <c r="AU150" s="266" t="s">
        <v>86</v>
      </c>
      <c r="AV150" s="14" t="s">
        <v>84</v>
      </c>
      <c r="AW150" s="14" t="s">
        <v>37</v>
      </c>
      <c r="AX150" s="14" t="s">
        <v>76</v>
      </c>
      <c r="AY150" s="266" t="s">
        <v>195</v>
      </c>
    </row>
    <row r="151" s="12" customFormat="1">
      <c r="B151" s="235"/>
      <c r="C151" s="236"/>
      <c r="D151" s="229" t="s">
        <v>285</v>
      </c>
      <c r="E151" s="237" t="s">
        <v>19</v>
      </c>
      <c r="F151" s="238" t="s">
        <v>1916</v>
      </c>
      <c r="G151" s="236"/>
      <c r="H151" s="239">
        <v>73.742000000000004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285</v>
      </c>
      <c r="AU151" s="245" t="s">
        <v>86</v>
      </c>
      <c r="AV151" s="12" t="s">
        <v>86</v>
      </c>
      <c r="AW151" s="12" t="s">
        <v>37</v>
      </c>
      <c r="AX151" s="12" t="s">
        <v>76</v>
      </c>
      <c r="AY151" s="245" t="s">
        <v>195</v>
      </c>
    </row>
    <row r="152" s="12" customFormat="1">
      <c r="B152" s="235"/>
      <c r="C152" s="236"/>
      <c r="D152" s="229" t="s">
        <v>285</v>
      </c>
      <c r="E152" s="237" t="s">
        <v>19</v>
      </c>
      <c r="F152" s="238" t="s">
        <v>1917</v>
      </c>
      <c r="G152" s="236"/>
      <c r="H152" s="239">
        <v>45.665999999999997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285</v>
      </c>
      <c r="AU152" s="245" t="s">
        <v>86</v>
      </c>
      <c r="AV152" s="12" t="s">
        <v>86</v>
      </c>
      <c r="AW152" s="12" t="s">
        <v>37</v>
      </c>
      <c r="AX152" s="12" t="s">
        <v>76</v>
      </c>
      <c r="AY152" s="245" t="s">
        <v>195</v>
      </c>
    </row>
    <row r="153" s="14" customFormat="1">
      <c r="B153" s="257"/>
      <c r="C153" s="258"/>
      <c r="D153" s="229" t="s">
        <v>285</v>
      </c>
      <c r="E153" s="259" t="s">
        <v>19</v>
      </c>
      <c r="F153" s="260" t="s">
        <v>1918</v>
      </c>
      <c r="G153" s="258"/>
      <c r="H153" s="259" t="s">
        <v>19</v>
      </c>
      <c r="I153" s="261"/>
      <c r="J153" s="258"/>
      <c r="K153" s="258"/>
      <c r="L153" s="262"/>
      <c r="M153" s="263"/>
      <c r="N153" s="264"/>
      <c r="O153" s="264"/>
      <c r="P153" s="264"/>
      <c r="Q153" s="264"/>
      <c r="R153" s="264"/>
      <c r="S153" s="264"/>
      <c r="T153" s="265"/>
      <c r="AT153" s="266" t="s">
        <v>285</v>
      </c>
      <c r="AU153" s="266" t="s">
        <v>86</v>
      </c>
      <c r="AV153" s="14" t="s">
        <v>84</v>
      </c>
      <c r="AW153" s="14" t="s">
        <v>37</v>
      </c>
      <c r="AX153" s="14" t="s">
        <v>76</v>
      </c>
      <c r="AY153" s="266" t="s">
        <v>195</v>
      </c>
    </row>
    <row r="154" s="12" customFormat="1">
      <c r="B154" s="235"/>
      <c r="C154" s="236"/>
      <c r="D154" s="229" t="s">
        <v>285</v>
      </c>
      <c r="E154" s="237" t="s">
        <v>19</v>
      </c>
      <c r="F154" s="238" t="s">
        <v>1919</v>
      </c>
      <c r="G154" s="236"/>
      <c r="H154" s="239">
        <v>31.658999999999999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285</v>
      </c>
      <c r="AU154" s="245" t="s">
        <v>86</v>
      </c>
      <c r="AV154" s="12" t="s">
        <v>86</v>
      </c>
      <c r="AW154" s="12" t="s">
        <v>37</v>
      </c>
      <c r="AX154" s="12" t="s">
        <v>76</v>
      </c>
      <c r="AY154" s="245" t="s">
        <v>195</v>
      </c>
    </row>
    <row r="155" s="12" customFormat="1">
      <c r="B155" s="235"/>
      <c r="C155" s="236"/>
      <c r="D155" s="229" t="s">
        <v>285</v>
      </c>
      <c r="E155" s="237" t="s">
        <v>19</v>
      </c>
      <c r="F155" s="238" t="s">
        <v>1920</v>
      </c>
      <c r="G155" s="236"/>
      <c r="H155" s="239">
        <v>70.489000000000004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285</v>
      </c>
      <c r="AU155" s="245" t="s">
        <v>86</v>
      </c>
      <c r="AV155" s="12" t="s">
        <v>86</v>
      </c>
      <c r="AW155" s="12" t="s">
        <v>37</v>
      </c>
      <c r="AX155" s="12" t="s">
        <v>76</v>
      </c>
      <c r="AY155" s="245" t="s">
        <v>195</v>
      </c>
    </row>
    <row r="156" s="12" customFormat="1">
      <c r="B156" s="235"/>
      <c r="C156" s="236"/>
      <c r="D156" s="229" t="s">
        <v>285</v>
      </c>
      <c r="E156" s="237" t="s">
        <v>19</v>
      </c>
      <c r="F156" s="238" t="s">
        <v>1921</v>
      </c>
      <c r="G156" s="236"/>
      <c r="H156" s="239">
        <v>113.369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285</v>
      </c>
      <c r="AU156" s="245" t="s">
        <v>86</v>
      </c>
      <c r="AV156" s="12" t="s">
        <v>86</v>
      </c>
      <c r="AW156" s="12" t="s">
        <v>37</v>
      </c>
      <c r="AX156" s="12" t="s">
        <v>76</v>
      </c>
      <c r="AY156" s="245" t="s">
        <v>195</v>
      </c>
    </row>
    <row r="157" s="12" customFormat="1">
      <c r="B157" s="235"/>
      <c r="C157" s="236"/>
      <c r="D157" s="229" t="s">
        <v>285</v>
      </c>
      <c r="E157" s="237" t="s">
        <v>19</v>
      </c>
      <c r="F157" s="238" t="s">
        <v>1922</v>
      </c>
      <c r="G157" s="236"/>
      <c r="H157" s="239">
        <v>307.63999999999999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285</v>
      </c>
      <c r="AU157" s="245" t="s">
        <v>86</v>
      </c>
      <c r="AV157" s="12" t="s">
        <v>86</v>
      </c>
      <c r="AW157" s="12" t="s">
        <v>37</v>
      </c>
      <c r="AX157" s="12" t="s">
        <v>76</v>
      </c>
      <c r="AY157" s="245" t="s">
        <v>195</v>
      </c>
    </row>
    <row r="158" s="12" customFormat="1">
      <c r="B158" s="235"/>
      <c r="C158" s="236"/>
      <c r="D158" s="229" t="s">
        <v>285</v>
      </c>
      <c r="E158" s="237" t="s">
        <v>19</v>
      </c>
      <c r="F158" s="238" t="s">
        <v>1923</v>
      </c>
      <c r="G158" s="236"/>
      <c r="H158" s="239">
        <v>179.345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285</v>
      </c>
      <c r="AU158" s="245" t="s">
        <v>86</v>
      </c>
      <c r="AV158" s="12" t="s">
        <v>86</v>
      </c>
      <c r="AW158" s="12" t="s">
        <v>37</v>
      </c>
      <c r="AX158" s="12" t="s">
        <v>76</v>
      </c>
      <c r="AY158" s="245" t="s">
        <v>195</v>
      </c>
    </row>
    <row r="159" s="12" customFormat="1">
      <c r="B159" s="235"/>
      <c r="C159" s="236"/>
      <c r="D159" s="229" t="s">
        <v>285</v>
      </c>
      <c r="E159" s="237" t="s">
        <v>19</v>
      </c>
      <c r="F159" s="238" t="s">
        <v>1924</v>
      </c>
      <c r="G159" s="236"/>
      <c r="H159" s="239">
        <v>12.210000000000001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285</v>
      </c>
      <c r="AU159" s="245" t="s">
        <v>86</v>
      </c>
      <c r="AV159" s="12" t="s">
        <v>86</v>
      </c>
      <c r="AW159" s="12" t="s">
        <v>37</v>
      </c>
      <c r="AX159" s="12" t="s">
        <v>76</v>
      </c>
      <c r="AY159" s="245" t="s">
        <v>195</v>
      </c>
    </row>
    <row r="160" s="12" customFormat="1">
      <c r="B160" s="235"/>
      <c r="C160" s="236"/>
      <c r="D160" s="229" t="s">
        <v>285</v>
      </c>
      <c r="E160" s="237" t="s">
        <v>19</v>
      </c>
      <c r="F160" s="238" t="s">
        <v>1925</v>
      </c>
      <c r="G160" s="236"/>
      <c r="H160" s="239">
        <v>8.4480000000000004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285</v>
      </c>
      <c r="AU160" s="245" t="s">
        <v>86</v>
      </c>
      <c r="AV160" s="12" t="s">
        <v>86</v>
      </c>
      <c r="AW160" s="12" t="s">
        <v>37</v>
      </c>
      <c r="AX160" s="12" t="s">
        <v>76</v>
      </c>
      <c r="AY160" s="245" t="s">
        <v>195</v>
      </c>
    </row>
    <row r="161" s="12" customFormat="1">
      <c r="B161" s="235"/>
      <c r="C161" s="236"/>
      <c r="D161" s="229" t="s">
        <v>285</v>
      </c>
      <c r="E161" s="237" t="s">
        <v>19</v>
      </c>
      <c r="F161" s="238" t="s">
        <v>1926</v>
      </c>
      <c r="G161" s="236"/>
      <c r="H161" s="239">
        <v>203.66499999999999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285</v>
      </c>
      <c r="AU161" s="245" t="s">
        <v>86</v>
      </c>
      <c r="AV161" s="12" t="s">
        <v>86</v>
      </c>
      <c r="AW161" s="12" t="s">
        <v>37</v>
      </c>
      <c r="AX161" s="12" t="s">
        <v>76</v>
      </c>
      <c r="AY161" s="245" t="s">
        <v>195</v>
      </c>
    </row>
    <row r="162" s="12" customFormat="1">
      <c r="B162" s="235"/>
      <c r="C162" s="236"/>
      <c r="D162" s="229" t="s">
        <v>285</v>
      </c>
      <c r="E162" s="237" t="s">
        <v>19</v>
      </c>
      <c r="F162" s="238" t="s">
        <v>1927</v>
      </c>
      <c r="G162" s="236"/>
      <c r="H162" s="239">
        <v>6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285</v>
      </c>
      <c r="AU162" s="245" t="s">
        <v>86</v>
      </c>
      <c r="AV162" s="12" t="s">
        <v>86</v>
      </c>
      <c r="AW162" s="12" t="s">
        <v>37</v>
      </c>
      <c r="AX162" s="12" t="s">
        <v>76</v>
      </c>
      <c r="AY162" s="245" t="s">
        <v>195</v>
      </c>
    </row>
    <row r="163" s="14" customFormat="1">
      <c r="B163" s="257"/>
      <c r="C163" s="258"/>
      <c r="D163" s="229" t="s">
        <v>285</v>
      </c>
      <c r="E163" s="259" t="s">
        <v>19</v>
      </c>
      <c r="F163" s="260" t="s">
        <v>1928</v>
      </c>
      <c r="G163" s="258"/>
      <c r="H163" s="259" t="s">
        <v>19</v>
      </c>
      <c r="I163" s="261"/>
      <c r="J163" s="258"/>
      <c r="K163" s="258"/>
      <c r="L163" s="262"/>
      <c r="M163" s="263"/>
      <c r="N163" s="264"/>
      <c r="O163" s="264"/>
      <c r="P163" s="264"/>
      <c r="Q163" s="264"/>
      <c r="R163" s="264"/>
      <c r="S163" s="264"/>
      <c r="T163" s="265"/>
      <c r="AT163" s="266" t="s">
        <v>285</v>
      </c>
      <c r="AU163" s="266" t="s">
        <v>86</v>
      </c>
      <c r="AV163" s="14" t="s">
        <v>84</v>
      </c>
      <c r="AW163" s="14" t="s">
        <v>37</v>
      </c>
      <c r="AX163" s="14" t="s">
        <v>76</v>
      </c>
      <c r="AY163" s="266" t="s">
        <v>195</v>
      </c>
    </row>
    <row r="164" s="12" customFormat="1">
      <c r="B164" s="235"/>
      <c r="C164" s="236"/>
      <c r="D164" s="229" t="s">
        <v>285</v>
      </c>
      <c r="E164" s="237" t="s">
        <v>19</v>
      </c>
      <c r="F164" s="238" t="s">
        <v>1929</v>
      </c>
      <c r="G164" s="236"/>
      <c r="H164" s="239">
        <v>-10.964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285</v>
      </c>
      <c r="AU164" s="245" t="s">
        <v>86</v>
      </c>
      <c r="AV164" s="12" t="s">
        <v>86</v>
      </c>
      <c r="AW164" s="12" t="s">
        <v>37</v>
      </c>
      <c r="AX164" s="12" t="s">
        <v>76</v>
      </c>
      <c r="AY164" s="245" t="s">
        <v>195</v>
      </c>
    </row>
    <row r="165" s="12" customFormat="1">
      <c r="B165" s="235"/>
      <c r="C165" s="236"/>
      <c r="D165" s="229" t="s">
        <v>285</v>
      </c>
      <c r="E165" s="237" t="s">
        <v>19</v>
      </c>
      <c r="F165" s="238" t="s">
        <v>1930</v>
      </c>
      <c r="G165" s="236"/>
      <c r="H165" s="239">
        <v>-225.85400000000001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285</v>
      </c>
      <c r="AU165" s="245" t="s">
        <v>86</v>
      </c>
      <c r="AV165" s="12" t="s">
        <v>86</v>
      </c>
      <c r="AW165" s="12" t="s">
        <v>37</v>
      </c>
      <c r="AX165" s="12" t="s">
        <v>76</v>
      </c>
      <c r="AY165" s="245" t="s">
        <v>195</v>
      </c>
    </row>
    <row r="166" s="15" customFormat="1">
      <c r="B166" s="281"/>
      <c r="C166" s="282"/>
      <c r="D166" s="229" t="s">
        <v>285</v>
      </c>
      <c r="E166" s="283" t="s">
        <v>19</v>
      </c>
      <c r="F166" s="284" t="s">
        <v>1894</v>
      </c>
      <c r="G166" s="282"/>
      <c r="H166" s="285">
        <v>815.41499999999996</v>
      </c>
      <c r="I166" s="286"/>
      <c r="J166" s="282"/>
      <c r="K166" s="282"/>
      <c r="L166" s="287"/>
      <c r="M166" s="288"/>
      <c r="N166" s="289"/>
      <c r="O166" s="289"/>
      <c r="P166" s="289"/>
      <c r="Q166" s="289"/>
      <c r="R166" s="289"/>
      <c r="S166" s="289"/>
      <c r="T166" s="290"/>
      <c r="AT166" s="291" t="s">
        <v>285</v>
      </c>
      <c r="AU166" s="291" t="s">
        <v>86</v>
      </c>
      <c r="AV166" s="15" t="s">
        <v>121</v>
      </c>
      <c r="AW166" s="15" t="s">
        <v>37</v>
      </c>
      <c r="AX166" s="15" t="s">
        <v>76</v>
      </c>
      <c r="AY166" s="291" t="s">
        <v>195</v>
      </c>
    </row>
    <row r="167" s="12" customFormat="1">
      <c r="B167" s="235"/>
      <c r="C167" s="236"/>
      <c r="D167" s="229" t="s">
        <v>285</v>
      </c>
      <c r="E167" s="237" t="s">
        <v>19</v>
      </c>
      <c r="F167" s="238" t="s">
        <v>1931</v>
      </c>
      <c r="G167" s="236"/>
      <c r="H167" s="239">
        <v>733.87400000000002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285</v>
      </c>
      <c r="AU167" s="245" t="s">
        <v>86</v>
      </c>
      <c r="AV167" s="12" t="s">
        <v>86</v>
      </c>
      <c r="AW167" s="12" t="s">
        <v>37</v>
      </c>
      <c r="AX167" s="12" t="s">
        <v>84</v>
      </c>
      <c r="AY167" s="245" t="s">
        <v>195</v>
      </c>
    </row>
    <row r="168" s="1" customFormat="1" ht="16.5" customHeight="1">
      <c r="B168" s="39"/>
      <c r="C168" s="217" t="s">
        <v>257</v>
      </c>
      <c r="D168" s="217" t="s">
        <v>198</v>
      </c>
      <c r="E168" s="218" t="s">
        <v>1932</v>
      </c>
      <c r="F168" s="219" t="s">
        <v>1933</v>
      </c>
      <c r="G168" s="220" t="s">
        <v>289</v>
      </c>
      <c r="H168" s="221">
        <v>220.16200000000001</v>
      </c>
      <c r="I168" s="222"/>
      <c r="J168" s="223">
        <f>ROUND(I168*H168,2)</f>
        <v>0</v>
      </c>
      <c r="K168" s="219" t="s">
        <v>208</v>
      </c>
      <c r="L168" s="44"/>
      <c r="M168" s="224" t="s">
        <v>19</v>
      </c>
      <c r="N168" s="225" t="s">
        <v>47</v>
      </c>
      <c r="O168" s="8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AR168" s="18" t="s">
        <v>213</v>
      </c>
      <c r="AT168" s="18" t="s">
        <v>198</v>
      </c>
      <c r="AU168" s="18" t="s">
        <v>86</v>
      </c>
      <c r="AY168" s="18" t="s">
        <v>195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8" t="s">
        <v>84</v>
      </c>
      <c r="BK168" s="228">
        <f>ROUND(I168*H168,2)</f>
        <v>0</v>
      </c>
      <c r="BL168" s="18" t="s">
        <v>213</v>
      </c>
      <c r="BM168" s="18" t="s">
        <v>1934</v>
      </c>
    </row>
    <row r="169" s="1" customFormat="1">
      <c r="B169" s="39"/>
      <c r="C169" s="40"/>
      <c r="D169" s="229" t="s">
        <v>204</v>
      </c>
      <c r="E169" s="40"/>
      <c r="F169" s="230" t="s">
        <v>1935</v>
      </c>
      <c r="G169" s="40"/>
      <c r="H169" s="40"/>
      <c r="I169" s="144"/>
      <c r="J169" s="40"/>
      <c r="K169" s="40"/>
      <c r="L169" s="44"/>
      <c r="M169" s="231"/>
      <c r="N169" s="80"/>
      <c r="O169" s="80"/>
      <c r="P169" s="80"/>
      <c r="Q169" s="80"/>
      <c r="R169" s="80"/>
      <c r="S169" s="80"/>
      <c r="T169" s="81"/>
      <c r="AT169" s="18" t="s">
        <v>204</v>
      </c>
      <c r="AU169" s="18" t="s">
        <v>86</v>
      </c>
    </row>
    <row r="170" s="12" customFormat="1">
      <c r="B170" s="235"/>
      <c r="C170" s="236"/>
      <c r="D170" s="229" t="s">
        <v>285</v>
      </c>
      <c r="E170" s="237" t="s">
        <v>19</v>
      </c>
      <c r="F170" s="238" t="s">
        <v>1936</v>
      </c>
      <c r="G170" s="236"/>
      <c r="H170" s="239">
        <v>220.16200000000001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285</v>
      </c>
      <c r="AU170" s="245" t="s">
        <v>86</v>
      </c>
      <c r="AV170" s="12" t="s">
        <v>86</v>
      </c>
      <c r="AW170" s="12" t="s">
        <v>37</v>
      </c>
      <c r="AX170" s="12" t="s">
        <v>84</v>
      </c>
      <c r="AY170" s="245" t="s">
        <v>195</v>
      </c>
    </row>
    <row r="171" s="1" customFormat="1" ht="16.5" customHeight="1">
      <c r="B171" s="39"/>
      <c r="C171" s="217" t="s">
        <v>8</v>
      </c>
      <c r="D171" s="217" t="s">
        <v>198</v>
      </c>
      <c r="E171" s="218" t="s">
        <v>1937</v>
      </c>
      <c r="F171" s="219" t="s">
        <v>1938</v>
      </c>
      <c r="G171" s="220" t="s">
        <v>289</v>
      </c>
      <c r="H171" s="221">
        <v>81.542000000000002</v>
      </c>
      <c r="I171" s="222"/>
      <c r="J171" s="223">
        <f>ROUND(I171*H171,2)</f>
        <v>0</v>
      </c>
      <c r="K171" s="219" t="s">
        <v>208</v>
      </c>
      <c r="L171" s="44"/>
      <c r="M171" s="224" t="s">
        <v>19</v>
      </c>
      <c r="N171" s="225" t="s">
        <v>47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18" t="s">
        <v>213</v>
      </c>
      <c r="AT171" s="18" t="s">
        <v>198</v>
      </c>
      <c r="AU171" s="18" t="s">
        <v>86</v>
      </c>
      <c r="AY171" s="18" t="s">
        <v>195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84</v>
      </c>
      <c r="BK171" s="228">
        <f>ROUND(I171*H171,2)</f>
        <v>0</v>
      </c>
      <c r="BL171" s="18" t="s">
        <v>213</v>
      </c>
      <c r="BM171" s="18" t="s">
        <v>1939</v>
      </c>
    </row>
    <row r="172" s="1" customFormat="1">
      <c r="B172" s="39"/>
      <c r="C172" s="40"/>
      <c r="D172" s="229" t="s">
        <v>204</v>
      </c>
      <c r="E172" s="40"/>
      <c r="F172" s="230" t="s">
        <v>1940</v>
      </c>
      <c r="G172" s="40"/>
      <c r="H172" s="40"/>
      <c r="I172" s="144"/>
      <c r="J172" s="40"/>
      <c r="K172" s="40"/>
      <c r="L172" s="44"/>
      <c r="M172" s="231"/>
      <c r="N172" s="80"/>
      <c r="O172" s="80"/>
      <c r="P172" s="80"/>
      <c r="Q172" s="80"/>
      <c r="R172" s="80"/>
      <c r="S172" s="80"/>
      <c r="T172" s="81"/>
      <c r="AT172" s="18" t="s">
        <v>204</v>
      </c>
      <c r="AU172" s="18" t="s">
        <v>86</v>
      </c>
    </row>
    <row r="173" s="12" customFormat="1">
      <c r="B173" s="235"/>
      <c r="C173" s="236"/>
      <c r="D173" s="229" t="s">
        <v>285</v>
      </c>
      <c r="E173" s="237" t="s">
        <v>19</v>
      </c>
      <c r="F173" s="238" t="s">
        <v>1941</v>
      </c>
      <c r="G173" s="236"/>
      <c r="H173" s="239">
        <v>81.542000000000002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285</v>
      </c>
      <c r="AU173" s="245" t="s">
        <v>86</v>
      </c>
      <c r="AV173" s="12" t="s">
        <v>86</v>
      </c>
      <c r="AW173" s="12" t="s">
        <v>37</v>
      </c>
      <c r="AX173" s="12" t="s">
        <v>84</v>
      </c>
      <c r="AY173" s="245" t="s">
        <v>195</v>
      </c>
    </row>
    <row r="174" s="1" customFormat="1" ht="16.5" customHeight="1">
      <c r="B174" s="39"/>
      <c r="C174" s="217" t="s">
        <v>267</v>
      </c>
      <c r="D174" s="217" t="s">
        <v>198</v>
      </c>
      <c r="E174" s="218" t="s">
        <v>1942</v>
      </c>
      <c r="F174" s="219" t="s">
        <v>1943</v>
      </c>
      <c r="G174" s="220" t="s">
        <v>289</v>
      </c>
      <c r="H174" s="221">
        <v>24.463000000000001</v>
      </c>
      <c r="I174" s="222"/>
      <c r="J174" s="223">
        <f>ROUND(I174*H174,2)</f>
        <v>0</v>
      </c>
      <c r="K174" s="219" t="s">
        <v>208</v>
      </c>
      <c r="L174" s="44"/>
      <c r="M174" s="224" t="s">
        <v>19</v>
      </c>
      <c r="N174" s="225" t="s">
        <v>47</v>
      </c>
      <c r="O174" s="8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AR174" s="18" t="s">
        <v>213</v>
      </c>
      <c r="AT174" s="18" t="s">
        <v>198</v>
      </c>
      <c r="AU174" s="18" t="s">
        <v>86</v>
      </c>
      <c r="AY174" s="18" t="s">
        <v>195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8" t="s">
        <v>84</v>
      </c>
      <c r="BK174" s="228">
        <f>ROUND(I174*H174,2)</f>
        <v>0</v>
      </c>
      <c r="BL174" s="18" t="s">
        <v>213</v>
      </c>
      <c r="BM174" s="18" t="s">
        <v>1944</v>
      </c>
    </row>
    <row r="175" s="1" customFormat="1">
      <c r="B175" s="39"/>
      <c r="C175" s="40"/>
      <c r="D175" s="229" t="s">
        <v>204</v>
      </c>
      <c r="E175" s="40"/>
      <c r="F175" s="230" t="s">
        <v>1945</v>
      </c>
      <c r="G175" s="40"/>
      <c r="H175" s="40"/>
      <c r="I175" s="144"/>
      <c r="J175" s="40"/>
      <c r="K175" s="40"/>
      <c r="L175" s="44"/>
      <c r="M175" s="231"/>
      <c r="N175" s="80"/>
      <c r="O175" s="80"/>
      <c r="P175" s="80"/>
      <c r="Q175" s="80"/>
      <c r="R175" s="80"/>
      <c r="S175" s="80"/>
      <c r="T175" s="81"/>
      <c r="AT175" s="18" t="s">
        <v>204</v>
      </c>
      <c r="AU175" s="18" t="s">
        <v>86</v>
      </c>
    </row>
    <row r="176" s="12" customFormat="1">
      <c r="B176" s="235"/>
      <c r="C176" s="236"/>
      <c r="D176" s="229" t="s">
        <v>285</v>
      </c>
      <c r="E176" s="237" t="s">
        <v>19</v>
      </c>
      <c r="F176" s="238" t="s">
        <v>1946</v>
      </c>
      <c r="G176" s="236"/>
      <c r="H176" s="239">
        <v>24.463000000000001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285</v>
      </c>
      <c r="AU176" s="245" t="s">
        <v>86</v>
      </c>
      <c r="AV176" s="12" t="s">
        <v>86</v>
      </c>
      <c r="AW176" s="12" t="s">
        <v>37</v>
      </c>
      <c r="AX176" s="12" t="s">
        <v>84</v>
      </c>
      <c r="AY176" s="245" t="s">
        <v>195</v>
      </c>
    </row>
    <row r="177" s="1" customFormat="1" ht="16.5" customHeight="1">
      <c r="B177" s="39"/>
      <c r="C177" s="217" t="s">
        <v>366</v>
      </c>
      <c r="D177" s="217" t="s">
        <v>198</v>
      </c>
      <c r="E177" s="218" t="s">
        <v>1947</v>
      </c>
      <c r="F177" s="219" t="s">
        <v>1948</v>
      </c>
      <c r="G177" s="220" t="s">
        <v>282</v>
      </c>
      <c r="H177" s="221">
        <v>870.31100000000004</v>
      </c>
      <c r="I177" s="222"/>
      <c r="J177" s="223">
        <f>ROUND(I177*H177,2)</f>
        <v>0</v>
      </c>
      <c r="K177" s="219" t="s">
        <v>208</v>
      </c>
      <c r="L177" s="44"/>
      <c r="M177" s="224" t="s">
        <v>19</v>
      </c>
      <c r="N177" s="225" t="s">
        <v>47</v>
      </c>
      <c r="O177" s="80"/>
      <c r="P177" s="226">
        <f>O177*H177</f>
        <v>0</v>
      </c>
      <c r="Q177" s="226">
        <v>0.00084000000000000003</v>
      </c>
      <c r="R177" s="226">
        <f>Q177*H177</f>
        <v>0.73106124000000006</v>
      </c>
      <c r="S177" s="226">
        <v>0</v>
      </c>
      <c r="T177" s="227">
        <f>S177*H177</f>
        <v>0</v>
      </c>
      <c r="AR177" s="18" t="s">
        <v>213</v>
      </c>
      <c r="AT177" s="18" t="s">
        <v>198</v>
      </c>
      <c r="AU177" s="18" t="s">
        <v>86</v>
      </c>
      <c r="AY177" s="18" t="s">
        <v>195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8" t="s">
        <v>84</v>
      </c>
      <c r="BK177" s="228">
        <f>ROUND(I177*H177,2)</f>
        <v>0</v>
      </c>
      <c r="BL177" s="18" t="s">
        <v>213</v>
      </c>
      <c r="BM177" s="18" t="s">
        <v>1949</v>
      </c>
    </row>
    <row r="178" s="1" customFormat="1">
      <c r="B178" s="39"/>
      <c r="C178" s="40"/>
      <c r="D178" s="229" t="s">
        <v>204</v>
      </c>
      <c r="E178" s="40"/>
      <c r="F178" s="230" t="s">
        <v>1950</v>
      </c>
      <c r="G178" s="40"/>
      <c r="H178" s="40"/>
      <c r="I178" s="144"/>
      <c r="J178" s="40"/>
      <c r="K178" s="40"/>
      <c r="L178" s="44"/>
      <c r="M178" s="231"/>
      <c r="N178" s="80"/>
      <c r="O178" s="80"/>
      <c r="P178" s="80"/>
      <c r="Q178" s="80"/>
      <c r="R178" s="80"/>
      <c r="S178" s="80"/>
      <c r="T178" s="81"/>
      <c r="AT178" s="18" t="s">
        <v>204</v>
      </c>
      <c r="AU178" s="18" t="s">
        <v>86</v>
      </c>
    </row>
    <row r="179" s="14" customFormat="1">
      <c r="B179" s="257"/>
      <c r="C179" s="258"/>
      <c r="D179" s="229" t="s">
        <v>285</v>
      </c>
      <c r="E179" s="259" t="s">
        <v>19</v>
      </c>
      <c r="F179" s="260" t="s">
        <v>1918</v>
      </c>
      <c r="G179" s="258"/>
      <c r="H179" s="259" t="s">
        <v>19</v>
      </c>
      <c r="I179" s="261"/>
      <c r="J179" s="258"/>
      <c r="K179" s="258"/>
      <c r="L179" s="262"/>
      <c r="M179" s="263"/>
      <c r="N179" s="264"/>
      <c r="O179" s="264"/>
      <c r="P179" s="264"/>
      <c r="Q179" s="264"/>
      <c r="R179" s="264"/>
      <c r="S179" s="264"/>
      <c r="T179" s="265"/>
      <c r="AT179" s="266" t="s">
        <v>285</v>
      </c>
      <c r="AU179" s="266" t="s">
        <v>86</v>
      </c>
      <c r="AV179" s="14" t="s">
        <v>84</v>
      </c>
      <c r="AW179" s="14" t="s">
        <v>37</v>
      </c>
      <c r="AX179" s="14" t="s">
        <v>76</v>
      </c>
      <c r="AY179" s="266" t="s">
        <v>195</v>
      </c>
    </row>
    <row r="180" s="12" customFormat="1">
      <c r="B180" s="235"/>
      <c r="C180" s="236"/>
      <c r="D180" s="229" t="s">
        <v>285</v>
      </c>
      <c r="E180" s="237" t="s">
        <v>19</v>
      </c>
      <c r="F180" s="238" t="s">
        <v>1951</v>
      </c>
      <c r="G180" s="236"/>
      <c r="H180" s="239">
        <v>231.43600000000001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285</v>
      </c>
      <c r="AU180" s="245" t="s">
        <v>86</v>
      </c>
      <c r="AV180" s="12" t="s">
        <v>86</v>
      </c>
      <c r="AW180" s="12" t="s">
        <v>37</v>
      </c>
      <c r="AX180" s="12" t="s">
        <v>76</v>
      </c>
      <c r="AY180" s="245" t="s">
        <v>195</v>
      </c>
    </row>
    <row r="181" s="12" customFormat="1">
      <c r="B181" s="235"/>
      <c r="C181" s="236"/>
      <c r="D181" s="229" t="s">
        <v>285</v>
      </c>
      <c r="E181" s="237" t="s">
        <v>19</v>
      </c>
      <c r="F181" s="238" t="s">
        <v>1952</v>
      </c>
      <c r="G181" s="236"/>
      <c r="H181" s="239">
        <v>284.67500000000001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285</v>
      </c>
      <c r="AU181" s="245" t="s">
        <v>86</v>
      </c>
      <c r="AV181" s="12" t="s">
        <v>86</v>
      </c>
      <c r="AW181" s="12" t="s">
        <v>37</v>
      </c>
      <c r="AX181" s="12" t="s">
        <v>76</v>
      </c>
      <c r="AY181" s="245" t="s">
        <v>195</v>
      </c>
    </row>
    <row r="182" s="12" customFormat="1">
      <c r="B182" s="235"/>
      <c r="C182" s="236"/>
      <c r="D182" s="229" t="s">
        <v>285</v>
      </c>
      <c r="E182" s="237" t="s">
        <v>19</v>
      </c>
      <c r="F182" s="238" t="s">
        <v>1953</v>
      </c>
      <c r="G182" s="236"/>
      <c r="H182" s="239">
        <v>354.19999999999999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285</v>
      </c>
      <c r="AU182" s="245" t="s">
        <v>86</v>
      </c>
      <c r="AV182" s="12" t="s">
        <v>86</v>
      </c>
      <c r="AW182" s="12" t="s">
        <v>37</v>
      </c>
      <c r="AX182" s="12" t="s">
        <v>76</v>
      </c>
      <c r="AY182" s="245" t="s">
        <v>195</v>
      </c>
    </row>
    <row r="183" s="13" customFormat="1">
      <c r="B183" s="246"/>
      <c r="C183" s="247"/>
      <c r="D183" s="229" t="s">
        <v>285</v>
      </c>
      <c r="E183" s="248" t="s">
        <v>19</v>
      </c>
      <c r="F183" s="249" t="s">
        <v>294</v>
      </c>
      <c r="G183" s="247"/>
      <c r="H183" s="250">
        <v>870.31100000000004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AT183" s="256" t="s">
        <v>285</v>
      </c>
      <c r="AU183" s="256" t="s">
        <v>86</v>
      </c>
      <c r="AV183" s="13" t="s">
        <v>213</v>
      </c>
      <c r="AW183" s="13" t="s">
        <v>37</v>
      </c>
      <c r="AX183" s="13" t="s">
        <v>84</v>
      </c>
      <c r="AY183" s="256" t="s">
        <v>195</v>
      </c>
    </row>
    <row r="184" s="1" customFormat="1" ht="16.5" customHeight="1">
      <c r="B184" s="39"/>
      <c r="C184" s="217" t="s">
        <v>373</v>
      </c>
      <c r="D184" s="217" t="s">
        <v>198</v>
      </c>
      <c r="E184" s="218" t="s">
        <v>1954</v>
      </c>
      <c r="F184" s="219" t="s">
        <v>1955</v>
      </c>
      <c r="G184" s="220" t="s">
        <v>282</v>
      </c>
      <c r="H184" s="221">
        <v>756.553</v>
      </c>
      <c r="I184" s="222"/>
      <c r="J184" s="223">
        <f>ROUND(I184*H184,2)</f>
        <v>0</v>
      </c>
      <c r="K184" s="219" t="s">
        <v>208</v>
      </c>
      <c r="L184" s="44"/>
      <c r="M184" s="224" t="s">
        <v>19</v>
      </c>
      <c r="N184" s="225" t="s">
        <v>47</v>
      </c>
      <c r="O184" s="80"/>
      <c r="P184" s="226">
        <f>O184*H184</f>
        <v>0</v>
      </c>
      <c r="Q184" s="226">
        <v>0.00084999999999999995</v>
      </c>
      <c r="R184" s="226">
        <f>Q184*H184</f>
        <v>0.64307004999999995</v>
      </c>
      <c r="S184" s="226">
        <v>0</v>
      </c>
      <c r="T184" s="227">
        <f>S184*H184</f>
        <v>0</v>
      </c>
      <c r="AR184" s="18" t="s">
        <v>213</v>
      </c>
      <c r="AT184" s="18" t="s">
        <v>198</v>
      </c>
      <c r="AU184" s="18" t="s">
        <v>86</v>
      </c>
      <c r="AY184" s="18" t="s">
        <v>195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8" t="s">
        <v>84</v>
      </c>
      <c r="BK184" s="228">
        <f>ROUND(I184*H184,2)</f>
        <v>0</v>
      </c>
      <c r="BL184" s="18" t="s">
        <v>213</v>
      </c>
      <c r="BM184" s="18" t="s">
        <v>1956</v>
      </c>
    </row>
    <row r="185" s="1" customFormat="1">
      <c r="B185" s="39"/>
      <c r="C185" s="40"/>
      <c r="D185" s="229" t="s">
        <v>204</v>
      </c>
      <c r="E185" s="40"/>
      <c r="F185" s="230" t="s">
        <v>1957</v>
      </c>
      <c r="G185" s="40"/>
      <c r="H185" s="40"/>
      <c r="I185" s="144"/>
      <c r="J185" s="40"/>
      <c r="K185" s="40"/>
      <c r="L185" s="44"/>
      <c r="M185" s="231"/>
      <c r="N185" s="80"/>
      <c r="O185" s="80"/>
      <c r="P185" s="80"/>
      <c r="Q185" s="80"/>
      <c r="R185" s="80"/>
      <c r="S185" s="80"/>
      <c r="T185" s="81"/>
      <c r="AT185" s="18" t="s">
        <v>204</v>
      </c>
      <c r="AU185" s="18" t="s">
        <v>86</v>
      </c>
    </row>
    <row r="186" s="14" customFormat="1">
      <c r="B186" s="257"/>
      <c r="C186" s="258"/>
      <c r="D186" s="229" t="s">
        <v>285</v>
      </c>
      <c r="E186" s="259" t="s">
        <v>19</v>
      </c>
      <c r="F186" s="260" t="s">
        <v>1915</v>
      </c>
      <c r="G186" s="258"/>
      <c r="H186" s="259" t="s">
        <v>19</v>
      </c>
      <c r="I186" s="261"/>
      <c r="J186" s="258"/>
      <c r="K186" s="258"/>
      <c r="L186" s="262"/>
      <c r="M186" s="263"/>
      <c r="N186" s="264"/>
      <c r="O186" s="264"/>
      <c r="P186" s="264"/>
      <c r="Q186" s="264"/>
      <c r="R186" s="264"/>
      <c r="S186" s="264"/>
      <c r="T186" s="265"/>
      <c r="AT186" s="266" t="s">
        <v>285</v>
      </c>
      <c r="AU186" s="266" t="s">
        <v>86</v>
      </c>
      <c r="AV186" s="14" t="s">
        <v>84</v>
      </c>
      <c r="AW186" s="14" t="s">
        <v>37</v>
      </c>
      <c r="AX186" s="14" t="s">
        <v>76</v>
      </c>
      <c r="AY186" s="266" t="s">
        <v>195</v>
      </c>
    </row>
    <row r="187" s="12" customFormat="1">
      <c r="B187" s="235"/>
      <c r="C187" s="236"/>
      <c r="D187" s="229" t="s">
        <v>285</v>
      </c>
      <c r="E187" s="237" t="s">
        <v>19</v>
      </c>
      <c r="F187" s="238" t="s">
        <v>1958</v>
      </c>
      <c r="G187" s="236"/>
      <c r="H187" s="239">
        <v>98.981999999999999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285</v>
      </c>
      <c r="AU187" s="245" t="s">
        <v>86</v>
      </c>
      <c r="AV187" s="12" t="s">
        <v>86</v>
      </c>
      <c r="AW187" s="12" t="s">
        <v>37</v>
      </c>
      <c r="AX187" s="12" t="s">
        <v>76</v>
      </c>
      <c r="AY187" s="245" t="s">
        <v>195</v>
      </c>
    </row>
    <row r="188" s="12" customFormat="1">
      <c r="B188" s="235"/>
      <c r="C188" s="236"/>
      <c r="D188" s="229" t="s">
        <v>285</v>
      </c>
      <c r="E188" s="237" t="s">
        <v>19</v>
      </c>
      <c r="F188" s="238" t="s">
        <v>1959</v>
      </c>
      <c r="G188" s="236"/>
      <c r="H188" s="239">
        <v>61.296999999999997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285</v>
      </c>
      <c r="AU188" s="245" t="s">
        <v>86</v>
      </c>
      <c r="AV188" s="12" t="s">
        <v>86</v>
      </c>
      <c r="AW188" s="12" t="s">
        <v>37</v>
      </c>
      <c r="AX188" s="12" t="s">
        <v>76</v>
      </c>
      <c r="AY188" s="245" t="s">
        <v>195</v>
      </c>
    </row>
    <row r="189" s="14" customFormat="1">
      <c r="B189" s="257"/>
      <c r="C189" s="258"/>
      <c r="D189" s="229" t="s">
        <v>285</v>
      </c>
      <c r="E189" s="259" t="s">
        <v>19</v>
      </c>
      <c r="F189" s="260" t="s">
        <v>1918</v>
      </c>
      <c r="G189" s="258"/>
      <c r="H189" s="259" t="s">
        <v>19</v>
      </c>
      <c r="I189" s="261"/>
      <c r="J189" s="258"/>
      <c r="K189" s="258"/>
      <c r="L189" s="262"/>
      <c r="M189" s="263"/>
      <c r="N189" s="264"/>
      <c r="O189" s="264"/>
      <c r="P189" s="264"/>
      <c r="Q189" s="264"/>
      <c r="R189" s="264"/>
      <c r="S189" s="264"/>
      <c r="T189" s="265"/>
      <c r="AT189" s="266" t="s">
        <v>285</v>
      </c>
      <c r="AU189" s="266" t="s">
        <v>86</v>
      </c>
      <c r="AV189" s="14" t="s">
        <v>84</v>
      </c>
      <c r="AW189" s="14" t="s">
        <v>37</v>
      </c>
      <c r="AX189" s="14" t="s">
        <v>76</v>
      </c>
      <c r="AY189" s="266" t="s">
        <v>195</v>
      </c>
    </row>
    <row r="190" s="12" customFormat="1">
      <c r="B190" s="235"/>
      <c r="C190" s="236"/>
      <c r="D190" s="229" t="s">
        <v>285</v>
      </c>
      <c r="E190" s="237" t="s">
        <v>19</v>
      </c>
      <c r="F190" s="238" t="s">
        <v>1960</v>
      </c>
      <c r="G190" s="236"/>
      <c r="H190" s="239">
        <v>50.252000000000002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285</v>
      </c>
      <c r="AU190" s="245" t="s">
        <v>86</v>
      </c>
      <c r="AV190" s="12" t="s">
        <v>86</v>
      </c>
      <c r="AW190" s="12" t="s">
        <v>37</v>
      </c>
      <c r="AX190" s="12" t="s">
        <v>76</v>
      </c>
      <c r="AY190" s="245" t="s">
        <v>195</v>
      </c>
    </row>
    <row r="191" s="12" customFormat="1">
      <c r="B191" s="235"/>
      <c r="C191" s="236"/>
      <c r="D191" s="229" t="s">
        <v>285</v>
      </c>
      <c r="E191" s="237" t="s">
        <v>19</v>
      </c>
      <c r="F191" s="238" t="s">
        <v>1961</v>
      </c>
      <c r="G191" s="236"/>
      <c r="H191" s="239">
        <v>111.88800000000001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285</v>
      </c>
      <c r="AU191" s="245" t="s">
        <v>86</v>
      </c>
      <c r="AV191" s="12" t="s">
        <v>86</v>
      </c>
      <c r="AW191" s="12" t="s">
        <v>37</v>
      </c>
      <c r="AX191" s="12" t="s">
        <v>76</v>
      </c>
      <c r="AY191" s="245" t="s">
        <v>195</v>
      </c>
    </row>
    <row r="192" s="12" customFormat="1">
      <c r="B192" s="235"/>
      <c r="C192" s="236"/>
      <c r="D192" s="229" t="s">
        <v>285</v>
      </c>
      <c r="E192" s="237" t="s">
        <v>19</v>
      </c>
      <c r="F192" s="238" t="s">
        <v>1962</v>
      </c>
      <c r="G192" s="236"/>
      <c r="H192" s="239">
        <v>179.95099999999999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285</v>
      </c>
      <c r="AU192" s="245" t="s">
        <v>86</v>
      </c>
      <c r="AV192" s="12" t="s">
        <v>86</v>
      </c>
      <c r="AW192" s="12" t="s">
        <v>37</v>
      </c>
      <c r="AX192" s="12" t="s">
        <v>76</v>
      </c>
      <c r="AY192" s="245" t="s">
        <v>195</v>
      </c>
    </row>
    <row r="193" s="12" customFormat="1">
      <c r="B193" s="235"/>
      <c r="C193" s="236"/>
      <c r="D193" s="229" t="s">
        <v>285</v>
      </c>
      <c r="E193" s="237" t="s">
        <v>19</v>
      </c>
      <c r="F193" s="238" t="s">
        <v>1963</v>
      </c>
      <c r="G193" s="236"/>
      <c r="H193" s="239">
        <v>254.18299999999999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285</v>
      </c>
      <c r="AU193" s="245" t="s">
        <v>86</v>
      </c>
      <c r="AV193" s="12" t="s">
        <v>86</v>
      </c>
      <c r="AW193" s="12" t="s">
        <v>37</v>
      </c>
      <c r="AX193" s="12" t="s">
        <v>76</v>
      </c>
      <c r="AY193" s="245" t="s">
        <v>195</v>
      </c>
    </row>
    <row r="194" s="13" customFormat="1">
      <c r="B194" s="246"/>
      <c r="C194" s="247"/>
      <c r="D194" s="229" t="s">
        <v>285</v>
      </c>
      <c r="E194" s="248" t="s">
        <v>19</v>
      </c>
      <c r="F194" s="249" t="s">
        <v>294</v>
      </c>
      <c r="G194" s="247"/>
      <c r="H194" s="250">
        <v>756.553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AT194" s="256" t="s">
        <v>285</v>
      </c>
      <c r="AU194" s="256" t="s">
        <v>86</v>
      </c>
      <c r="AV194" s="13" t="s">
        <v>213</v>
      </c>
      <c r="AW194" s="13" t="s">
        <v>37</v>
      </c>
      <c r="AX194" s="13" t="s">
        <v>84</v>
      </c>
      <c r="AY194" s="256" t="s">
        <v>195</v>
      </c>
    </row>
    <row r="195" s="1" customFormat="1" ht="16.5" customHeight="1">
      <c r="B195" s="39"/>
      <c r="C195" s="217" t="s">
        <v>381</v>
      </c>
      <c r="D195" s="217" t="s">
        <v>198</v>
      </c>
      <c r="E195" s="218" t="s">
        <v>1964</v>
      </c>
      <c r="F195" s="219" t="s">
        <v>1965</v>
      </c>
      <c r="G195" s="220" t="s">
        <v>282</v>
      </c>
      <c r="H195" s="221">
        <v>870.31100000000004</v>
      </c>
      <c r="I195" s="222"/>
      <c r="J195" s="223">
        <f>ROUND(I195*H195,2)</f>
        <v>0</v>
      </c>
      <c r="K195" s="219" t="s">
        <v>208</v>
      </c>
      <c r="L195" s="44"/>
      <c r="M195" s="224" t="s">
        <v>19</v>
      </c>
      <c r="N195" s="225" t="s">
        <v>47</v>
      </c>
      <c r="O195" s="80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AR195" s="18" t="s">
        <v>213</v>
      </c>
      <c r="AT195" s="18" t="s">
        <v>198</v>
      </c>
      <c r="AU195" s="18" t="s">
        <v>86</v>
      </c>
      <c r="AY195" s="18" t="s">
        <v>195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8" t="s">
        <v>84</v>
      </c>
      <c r="BK195" s="228">
        <f>ROUND(I195*H195,2)</f>
        <v>0</v>
      </c>
      <c r="BL195" s="18" t="s">
        <v>213</v>
      </c>
      <c r="BM195" s="18" t="s">
        <v>1966</v>
      </c>
    </row>
    <row r="196" s="1" customFormat="1">
      <c r="B196" s="39"/>
      <c r="C196" s="40"/>
      <c r="D196" s="229" t="s">
        <v>204</v>
      </c>
      <c r="E196" s="40"/>
      <c r="F196" s="230" t="s">
        <v>1967</v>
      </c>
      <c r="G196" s="40"/>
      <c r="H196" s="40"/>
      <c r="I196" s="144"/>
      <c r="J196" s="40"/>
      <c r="K196" s="40"/>
      <c r="L196" s="44"/>
      <c r="M196" s="231"/>
      <c r="N196" s="80"/>
      <c r="O196" s="80"/>
      <c r="P196" s="80"/>
      <c r="Q196" s="80"/>
      <c r="R196" s="80"/>
      <c r="S196" s="80"/>
      <c r="T196" s="81"/>
      <c r="AT196" s="18" t="s">
        <v>204</v>
      </c>
      <c r="AU196" s="18" t="s">
        <v>86</v>
      </c>
    </row>
    <row r="197" s="12" customFormat="1">
      <c r="B197" s="235"/>
      <c r="C197" s="236"/>
      <c r="D197" s="229" t="s">
        <v>285</v>
      </c>
      <c r="E197" s="237" t="s">
        <v>19</v>
      </c>
      <c r="F197" s="238" t="s">
        <v>1968</v>
      </c>
      <c r="G197" s="236"/>
      <c r="H197" s="239">
        <v>870.31100000000004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285</v>
      </c>
      <c r="AU197" s="245" t="s">
        <v>86</v>
      </c>
      <c r="AV197" s="12" t="s">
        <v>86</v>
      </c>
      <c r="AW197" s="12" t="s">
        <v>37</v>
      </c>
      <c r="AX197" s="12" t="s">
        <v>84</v>
      </c>
      <c r="AY197" s="245" t="s">
        <v>195</v>
      </c>
    </row>
    <row r="198" s="1" customFormat="1" ht="16.5" customHeight="1">
      <c r="B198" s="39"/>
      <c r="C198" s="217" t="s">
        <v>387</v>
      </c>
      <c r="D198" s="217" t="s">
        <v>198</v>
      </c>
      <c r="E198" s="218" t="s">
        <v>1969</v>
      </c>
      <c r="F198" s="219" t="s">
        <v>1970</v>
      </c>
      <c r="G198" s="220" t="s">
        <v>282</v>
      </c>
      <c r="H198" s="221">
        <v>756.553</v>
      </c>
      <c r="I198" s="222"/>
      <c r="J198" s="223">
        <f>ROUND(I198*H198,2)</f>
        <v>0</v>
      </c>
      <c r="K198" s="219" t="s">
        <v>208</v>
      </c>
      <c r="L198" s="44"/>
      <c r="M198" s="224" t="s">
        <v>19</v>
      </c>
      <c r="N198" s="225" t="s">
        <v>47</v>
      </c>
      <c r="O198" s="8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AR198" s="18" t="s">
        <v>213</v>
      </c>
      <c r="AT198" s="18" t="s">
        <v>198</v>
      </c>
      <c r="AU198" s="18" t="s">
        <v>86</v>
      </c>
      <c r="AY198" s="18" t="s">
        <v>195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8" t="s">
        <v>84</v>
      </c>
      <c r="BK198" s="228">
        <f>ROUND(I198*H198,2)</f>
        <v>0</v>
      </c>
      <c r="BL198" s="18" t="s">
        <v>213</v>
      </c>
      <c r="BM198" s="18" t="s">
        <v>1971</v>
      </c>
    </row>
    <row r="199" s="1" customFormat="1">
      <c r="B199" s="39"/>
      <c r="C199" s="40"/>
      <c r="D199" s="229" t="s">
        <v>204</v>
      </c>
      <c r="E199" s="40"/>
      <c r="F199" s="230" t="s">
        <v>1972</v>
      </c>
      <c r="G199" s="40"/>
      <c r="H199" s="40"/>
      <c r="I199" s="144"/>
      <c r="J199" s="40"/>
      <c r="K199" s="40"/>
      <c r="L199" s="44"/>
      <c r="M199" s="231"/>
      <c r="N199" s="80"/>
      <c r="O199" s="80"/>
      <c r="P199" s="80"/>
      <c r="Q199" s="80"/>
      <c r="R199" s="80"/>
      <c r="S199" s="80"/>
      <c r="T199" s="81"/>
      <c r="AT199" s="18" t="s">
        <v>204</v>
      </c>
      <c r="AU199" s="18" t="s">
        <v>86</v>
      </c>
    </row>
    <row r="200" s="12" customFormat="1">
      <c r="B200" s="235"/>
      <c r="C200" s="236"/>
      <c r="D200" s="229" t="s">
        <v>285</v>
      </c>
      <c r="E200" s="237" t="s">
        <v>19</v>
      </c>
      <c r="F200" s="238" t="s">
        <v>1973</v>
      </c>
      <c r="G200" s="236"/>
      <c r="H200" s="239">
        <v>756.553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285</v>
      </c>
      <c r="AU200" s="245" t="s">
        <v>86</v>
      </c>
      <c r="AV200" s="12" t="s">
        <v>86</v>
      </c>
      <c r="AW200" s="12" t="s">
        <v>37</v>
      </c>
      <c r="AX200" s="12" t="s">
        <v>84</v>
      </c>
      <c r="AY200" s="245" t="s">
        <v>195</v>
      </c>
    </row>
    <row r="201" s="1" customFormat="1" ht="16.5" customHeight="1">
      <c r="B201" s="39"/>
      <c r="C201" s="217" t="s">
        <v>7</v>
      </c>
      <c r="D201" s="217" t="s">
        <v>198</v>
      </c>
      <c r="E201" s="218" t="s">
        <v>1655</v>
      </c>
      <c r="F201" s="219" t="s">
        <v>1656</v>
      </c>
      <c r="G201" s="220" t="s">
        <v>312</v>
      </c>
      <c r="H201" s="221">
        <v>374.48000000000002</v>
      </c>
      <c r="I201" s="222"/>
      <c r="J201" s="223">
        <f>ROUND(I201*H201,2)</f>
        <v>0</v>
      </c>
      <c r="K201" s="219" t="s">
        <v>208</v>
      </c>
      <c r="L201" s="44"/>
      <c r="M201" s="224" t="s">
        <v>19</v>
      </c>
      <c r="N201" s="225" t="s">
        <v>47</v>
      </c>
      <c r="O201" s="80"/>
      <c r="P201" s="226">
        <f>O201*H201</f>
        <v>0</v>
      </c>
      <c r="Q201" s="226">
        <v>0.00133</v>
      </c>
      <c r="R201" s="226">
        <f>Q201*H201</f>
        <v>0.49805840000000001</v>
      </c>
      <c r="S201" s="226">
        <v>0</v>
      </c>
      <c r="T201" s="227">
        <f>S201*H201</f>
        <v>0</v>
      </c>
      <c r="AR201" s="18" t="s">
        <v>213</v>
      </c>
      <c r="AT201" s="18" t="s">
        <v>198</v>
      </c>
      <c r="AU201" s="18" t="s">
        <v>86</v>
      </c>
      <c r="AY201" s="18" t="s">
        <v>195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8" t="s">
        <v>84</v>
      </c>
      <c r="BK201" s="228">
        <f>ROUND(I201*H201,2)</f>
        <v>0</v>
      </c>
      <c r="BL201" s="18" t="s">
        <v>213</v>
      </c>
      <c r="BM201" s="18" t="s">
        <v>1974</v>
      </c>
    </row>
    <row r="202" s="1" customFormat="1">
      <c r="B202" s="39"/>
      <c r="C202" s="40"/>
      <c r="D202" s="229" t="s">
        <v>204</v>
      </c>
      <c r="E202" s="40"/>
      <c r="F202" s="230" t="s">
        <v>1658</v>
      </c>
      <c r="G202" s="40"/>
      <c r="H202" s="40"/>
      <c r="I202" s="144"/>
      <c r="J202" s="40"/>
      <c r="K202" s="40"/>
      <c r="L202" s="44"/>
      <c r="M202" s="231"/>
      <c r="N202" s="80"/>
      <c r="O202" s="80"/>
      <c r="P202" s="80"/>
      <c r="Q202" s="80"/>
      <c r="R202" s="80"/>
      <c r="S202" s="80"/>
      <c r="T202" s="81"/>
      <c r="AT202" s="18" t="s">
        <v>204</v>
      </c>
      <c r="AU202" s="18" t="s">
        <v>86</v>
      </c>
    </row>
    <row r="203" s="12" customFormat="1">
      <c r="B203" s="235"/>
      <c r="C203" s="236"/>
      <c r="D203" s="229" t="s">
        <v>285</v>
      </c>
      <c r="E203" s="237" t="s">
        <v>19</v>
      </c>
      <c r="F203" s="238" t="s">
        <v>1975</v>
      </c>
      <c r="G203" s="236"/>
      <c r="H203" s="239">
        <v>374.48000000000002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285</v>
      </c>
      <c r="AU203" s="245" t="s">
        <v>86</v>
      </c>
      <c r="AV203" s="12" t="s">
        <v>86</v>
      </c>
      <c r="AW203" s="12" t="s">
        <v>37</v>
      </c>
      <c r="AX203" s="12" t="s">
        <v>84</v>
      </c>
      <c r="AY203" s="245" t="s">
        <v>195</v>
      </c>
    </row>
    <row r="204" s="1" customFormat="1" ht="16.5" customHeight="1">
      <c r="B204" s="39"/>
      <c r="C204" s="270" t="s">
        <v>398</v>
      </c>
      <c r="D204" s="270" t="s">
        <v>497</v>
      </c>
      <c r="E204" s="271" t="s">
        <v>1976</v>
      </c>
      <c r="F204" s="272" t="s">
        <v>1977</v>
      </c>
      <c r="G204" s="273" t="s">
        <v>336</v>
      </c>
      <c r="H204" s="274">
        <v>12.619999999999999</v>
      </c>
      <c r="I204" s="275"/>
      <c r="J204" s="276">
        <f>ROUND(I204*H204,2)</f>
        <v>0</v>
      </c>
      <c r="K204" s="272" t="s">
        <v>208</v>
      </c>
      <c r="L204" s="277"/>
      <c r="M204" s="278" t="s">
        <v>19</v>
      </c>
      <c r="N204" s="279" t="s">
        <v>47</v>
      </c>
      <c r="O204" s="80"/>
      <c r="P204" s="226">
        <f>O204*H204</f>
        <v>0</v>
      </c>
      <c r="Q204" s="226">
        <v>1</v>
      </c>
      <c r="R204" s="226">
        <f>Q204*H204</f>
        <v>12.619999999999999</v>
      </c>
      <c r="S204" s="226">
        <v>0</v>
      </c>
      <c r="T204" s="227">
        <f>S204*H204</f>
        <v>0</v>
      </c>
      <c r="AR204" s="18" t="s">
        <v>229</v>
      </c>
      <c r="AT204" s="18" t="s">
        <v>497</v>
      </c>
      <c r="AU204" s="18" t="s">
        <v>86</v>
      </c>
      <c r="AY204" s="18" t="s">
        <v>195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8" t="s">
        <v>84</v>
      </c>
      <c r="BK204" s="228">
        <f>ROUND(I204*H204,2)</f>
        <v>0</v>
      </c>
      <c r="BL204" s="18" t="s">
        <v>213</v>
      </c>
      <c r="BM204" s="18" t="s">
        <v>1978</v>
      </c>
    </row>
    <row r="205" s="1" customFormat="1">
      <c r="B205" s="39"/>
      <c r="C205" s="40"/>
      <c r="D205" s="229" t="s">
        <v>204</v>
      </c>
      <c r="E205" s="40"/>
      <c r="F205" s="230" t="s">
        <v>1977</v>
      </c>
      <c r="G205" s="40"/>
      <c r="H205" s="40"/>
      <c r="I205" s="144"/>
      <c r="J205" s="40"/>
      <c r="K205" s="40"/>
      <c r="L205" s="44"/>
      <c r="M205" s="231"/>
      <c r="N205" s="80"/>
      <c r="O205" s="80"/>
      <c r="P205" s="80"/>
      <c r="Q205" s="80"/>
      <c r="R205" s="80"/>
      <c r="S205" s="80"/>
      <c r="T205" s="81"/>
      <c r="AT205" s="18" t="s">
        <v>204</v>
      </c>
      <c r="AU205" s="18" t="s">
        <v>86</v>
      </c>
    </row>
    <row r="206" s="1" customFormat="1">
      <c r="B206" s="39"/>
      <c r="C206" s="40"/>
      <c r="D206" s="229" t="s">
        <v>1663</v>
      </c>
      <c r="E206" s="40"/>
      <c r="F206" s="280" t="s">
        <v>1664</v>
      </c>
      <c r="G206" s="40"/>
      <c r="H206" s="40"/>
      <c r="I206" s="144"/>
      <c r="J206" s="40"/>
      <c r="K206" s="40"/>
      <c r="L206" s="44"/>
      <c r="M206" s="231"/>
      <c r="N206" s="80"/>
      <c r="O206" s="80"/>
      <c r="P206" s="80"/>
      <c r="Q206" s="80"/>
      <c r="R206" s="80"/>
      <c r="S206" s="80"/>
      <c r="T206" s="81"/>
      <c r="AT206" s="18" t="s">
        <v>1663</v>
      </c>
      <c r="AU206" s="18" t="s">
        <v>86</v>
      </c>
    </row>
    <row r="207" s="12" customFormat="1">
      <c r="B207" s="235"/>
      <c r="C207" s="236"/>
      <c r="D207" s="229" t="s">
        <v>285</v>
      </c>
      <c r="E207" s="237" t="s">
        <v>19</v>
      </c>
      <c r="F207" s="238" t="s">
        <v>1979</v>
      </c>
      <c r="G207" s="236"/>
      <c r="H207" s="239">
        <v>12.619999999999999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285</v>
      </c>
      <c r="AU207" s="245" t="s">
        <v>86</v>
      </c>
      <c r="AV207" s="12" t="s">
        <v>86</v>
      </c>
      <c r="AW207" s="12" t="s">
        <v>37</v>
      </c>
      <c r="AX207" s="12" t="s">
        <v>84</v>
      </c>
      <c r="AY207" s="245" t="s">
        <v>195</v>
      </c>
    </row>
    <row r="208" s="1" customFormat="1" ht="16.5" customHeight="1">
      <c r="B208" s="39"/>
      <c r="C208" s="270" t="s">
        <v>406</v>
      </c>
      <c r="D208" s="270" t="s">
        <v>497</v>
      </c>
      <c r="E208" s="271" t="s">
        <v>1667</v>
      </c>
      <c r="F208" s="272" t="s">
        <v>1668</v>
      </c>
      <c r="G208" s="273" t="s">
        <v>289</v>
      </c>
      <c r="H208" s="274">
        <v>7.0199999999999996</v>
      </c>
      <c r="I208" s="275"/>
      <c r="J208" s="276">
        <f>ROUND(I208*H208,2)</f>
        <v>0</v>
      </c>
      <c r="K208" s="272" t="s">
        <v>19</v>
      </c>
      <c r="L208" s="277"/>
      <c r="M208" s="278" t="s">
        <v>19</v>
      </c>
      <c r="N208" s="279" t="s">
        <v>47</v>
      </c>
      <c r="O208" s="80"/>
      <c r="P208" s="226">
        <f>O208*H208</f>
        <v>0</v>
      </c>
      <c r="Q208" s="226">
        <v>2.4289999999999998</v>
      </c>
      <c r="R208" s="226">
        <f>Q208*H208</f>
        <v>17.051579999999998</v>
      </c>
      <c r="S208" s="226">
        <v>0</v>
      </c>
      <c r="T208" s="227">
        <f>S208*H208</f>
        <v>0</v>
      </c>
      <c r="AR208" s="18" t="s">
        <v>229</v>
      </c>
      <c r="AT208" s="18" t="s">
        <v>497</v>
      </c>
      <c r="AU208" s="18" t="s">
        <v>86</v>
      </c>
      <c r="AY208" s="18" t="s">
        <v>195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8" t="s">
        <v>84</v>
      </c>
      <c r="BK208" s="228">
        <f>ROUND(I208*H208,2)</f>
        <v>0</v>
      </c>
      <c r="BL208" s="18" t="s">
        <v>213</v>
      </c>
      <c r="BM208" s="18" t="s">
        <v>1980</v>
      </c>
    </row>
    <row r="209" s="1" customFormat="1">
      <c r="B209" s="39"/>
      <c r="C209" s="40"/>
      <c r="D209" s="229" t="s">
        <v>204</v>
      </c>
      <c r="E209" s="40"/>
      <c r="F209" s="230" t="s">
        <v>1668</v>
      </c>
      <c r="G209" s="40"/>
      <c r="H209" s="40"/>
      <c r="I209" s="144"/>
      <c r="J209" s="40"/>
      <c r="K209" s="40"/>
      <c r="L209" s="44"/>
      <c r="M209" s="231"/>
      <c r="N209" s="80"/>
      <c r="O209" s="80"/>
      <c r="P209" s="80"/>
      <c r="Q209" s="80"/>
      <c r="R209" s="80"/>
      <c r="S209" s="80"/>
      <c r="T209" s="81"/>
      <c r="AT209" s="18" t="s">
        <v>204</v>
      </c>
      <c r="AU209" s="18" t="s">
        <v>86</v>
      </c>
    </row>
    <row r="210" s="12" customFormat="1">
      <c r="B210" s="235"/>
      <c r="C210" s="236"/>
      <c r="D210" s="229" t="s">
        <v>285</v>
      </c>
      <c r="E210" s="237" t="s">
        <v>19</v>
      </c>
      <c r="F210" s="238" t="s">
        <v>1981</v>
      </c>
      <c r="G210" s="236"/>
      <c r="H210" s="239">
        <v>7.0199999999999996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285</v>
      </c>
      <c r="AU210" s="245" t="s">
        <v>86</v>
      </c>
      <c r="AV210" s="12" t="s">
        <v>86</v>
      </c>
      <c r="AW210" s="12" t="s">
        <v>37</v>
      </c>
      <c r="AX210" s="12" t="s">
        <v>84</v>
      </c>
      <c r="AY210" s="245" t="s">
        <v>195</v>
      </c>
    </row>
    <row r="211" s="1" customFormat="1" ht="16.5" customHeight="1">
      <c r="B211" s="39"/>
      <c r="C211" s="217" t="s">
        <v>412</v>
      </c>
      <c r="D211" s="217" t="s">
        <v>198</v>
      </c>
      <c r="E211" s="218" t="s">
        <v>1671</v>
      </c>
      <c r="F211" s="219" t="s">
        <v>1672</v>
      </c>
      <c r="G211" s="220" t="s">
        <v>312</v>
      </c>
      <c r="H211" s="221">
        <v>374.48000000000002</v>
      </c>
      <c r="I211" s="222"/>
      <c r="J211" s="223">
        <f>ROUND(I211*H211,2)</f>
        <v>0</v>
      </c>
      <c r="K211" s="219" t="s">
        <v>208</v>
      </c>
      <c r="L211" s="44"/>
      <c r="M211" s="224" t="s">
        <v>19</v>
      </c>
      <c r="N211" s="225" t="s">
        <v>47</v>
      </c>
      <c r="O211" s="80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AR211" s="18" t="s">
        <v>213</v>
      </c>
      <c r="AT211" s="18" t="s">
        <v>198</v>
      </c>
      <c r="AU211" s="18" t="s">
        <v>86</v>
      </c>
      <c r="AY211" s="18" t="s">
        <v>195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8" t="s">
        <v>84</v>
      </c>
      <c r="BK211" s="228">
        <f>ROUND(I211*H211,2)</f>
        <v>0</v>
      </c>
      <c r="BL211" s="18" t="s">
        <v>213</v>
      </c>
      <c r="BM211" s="18" t="s">
        <v>1982</v>
      </c>
    </row>
    <row r="212" s="1" customFormat="1">
      <c r="B212" s="39"/>
      <c r="C212" s="40"/>
      <c r="D212" s="229" t="s">
        <v>204</v>
      </c>
      <c r="E212" s="40"/>
      <c r="F212" s="230" t="s">
        <v>1674</v>
      </c>
      <c r="G212" s="40"/>
      <c r="H212" s="40"/>
      <c r="I212" s="144"/>
      <c r="J212" s="40"/>
      <c r="K212" s="40"/>
      <c r="L212" s="44"/>
      <c r="M212" s="231"/>
      <c r="N212" s="80"/>
      <c r="O212" s="80"/>
      <c r="P212" s="80"/>
      <c r="Q212" s="80"/>
      <c r="R212" s="80"/>
      <c r="S212" s="80"/>
      <c r="T212" s="81"/>
      <c r="AT212" s="18" t="s">
        <v>204</v>
      </c>
      <c r="AU212" s="18" t="s">
        <v>86</v>
      </c>
    </row>
    <row r="213" s="12" customFormat="1">
      <c r="B213" s="235"/>
      <c r="C213" s="236"/>
      <c r="D213" s="229" t="s">
        <v>285</v>
      </c>
      <c r="E213" s="237" t="s">
        <v>19</v>
      </c>
      <c r="F213" s="238" t="s">
        <v>1983</v>
      </c>
      <c r="G213" s="236"/>
      <c r="H213" s="239">
        <v>374.48000000000002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285</v>
      </c>
      <c r="AU213" s="245" t="s">
        <v>86</v>
      </c>
      <c r="AV213" s="12" t="s">
        <v>86</v>
      </c>
      <c r="AW213" s="12" t="s">
        <v>37</v>
      </c>
      <c r="AX213" s="12" t="s">
        <v>84</v>
      </c>
      <c r="AY213" s="245" t="s">
        <v>195</v>
      </c>
    </row>
    <row r="214" s="1" customFormat="1" ht="16.5" customHeight="1">
      <c r="B214" s="39"/>
      <c r="C214" s="217" t="s">
        <v>544</v>
      </c>
      <c r="D214" s="217" t="s">
        <v>198</v>
      </c>
      <c r="E214" s="218" t="s">
        <v>1984</v>
      </c>
      <c r="F214" s="219" t="s">
        <v>1985</v>
      </c>
      <c r="G214" s="220" t="s">
        <v>336</v>
      </c>
      <c r="H214" s="221">
        <v>8.5999999999999996</v>
      </c>
      <c r="I214" s="222"/>
      <c r="J214" s="223">
        <f>ROUND(I214*H214,2)</f>
        <v>0</v>
      </c>
      <c r="K214" s="219" t="s">
        <v>19</v>
      </c>
      <c r="L214" s="44"/>
      <c r="M214" s="224" t="s">
        <v>19</v>
      </c>
      <c r="N214" s="225" t="s">
        <v>47</v>
      </c>
      <c r="O214" s="80"/>
      <c r="P214" s="226">
        <f>O214*H214</f>
        <v>0</v>
      </c>
      <c r="Q214" s="226">
        <v>0.15476999999999999</v>
      </c>
      <c r="R214" s="226">
        <f>Q214*H214</f>
        <v>1.3310219999999999</v>
      </c>
      <c r="S214" s="226">
        <v>0</v>
      </c>
      <c r="T214" s="227">
        <f>S214*H214</f>
        <v>0</v>
      </c>
      <c r="AR214" s="18" t="s">
        <v>213</v>
      </c>
      <c r="AT214" s="18" t="s">
        <v>198</v>
      </c>
      <c r="AU214" s="18" t="s">
        <v>86</v>
      </c>
      <c r="AY214" s="18" t="s">
        <v>195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8" t="s">
        <v>84</v>
      </c>
      <c r="BK214" s="228">
        <f>ROUND(I214*H214,2)</f>
        <v>0</v>
      </c>
      <c r="BL214" s="18" t="s">
        <v>213</v>
      </c>
      <c r="BM214" s="18" t="s">
        <v>1986</v>
      </c>
    </row>
    <row r="215" s="1" customFormat="1">
      <c r="B215" s="39"/>
      <c r="C215" s="40"/>
      <c r="D215" s="229" t="s">
        <v>204</v>
      </c>
      <c r="E215" s="40"/>
      <c r="F215" s="230" t="s">
        <v>1985</v>
      </c>
      <c r="G215" s="40"/>
      <c r="H215" s="40"/>
      <c r="I215" s="144"/>
      <c r="J215" s="40"/>
      <c r="K215" s="40"/>
      <c r="L215" s="44"/>
      <c r="M215" s="231"/>
      <c r="N215" s="80"/>
      <c r="O215" s="80"/>
      <c r="P215" s="80"/>
      <c r="Q215" s="80"/>
      <c r="R215" s="80"/>
      <c r="S215" s="80"/>
      <c r="T215" s="81"/>
      <c r="AT215" s="18" t="s">
        <v>204</v>
      </c>
      <c r="AU215" s="18" t="s">
        <v>86</v>
      </c>
    </row>
    <row r="216" s="12" customFormat="1">
      <c r="B216" s="235"/>
      <c r="C216" s="236"/>
      <c r="D216" s="229" t="s">
        <v>285</v>
      </c>
      <c r="E216" s="237" t="s">
        <v>19</v>
      </c>
      <c r="F216" s="238" t="s">
        <v>1987</v>
      </c>
      <c r="G216" s="236"/>
      <c r="H216" s="239">
        <v>5.5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285</v>
      </c>
      <c r="AU216" s="245" t="s">
        <v>86</v>
      </c>
      <c r="AV216" s="12" t="s">
        <v>86</v>
      </c>
      <c r="AW216" s="12" t="s">
        <v>37</v>
      </c>
      <c r="AX216" s="12" t="s">
        <v>76</v>
      </c>
      <c r="AY216" s="245" t="s">
        <v>195</v>
      </c>
    </row>
    <row r="217" s="12" customFormat="1">
      <c r="B217" s="235"/>
      <c r="C217" s="236"/>
      <c r="D217" s="229" t="s">
        <v>285</v>
      </c>
      <c r="E217" s="237" t="s">
        <v>19</v>
      </c>
      <c r="F217" s="238" t="s">
        <v>1988</v>
      </c>
      <c r="G217" s="236"/>
      <c r="H217" s="239">
        <v>3.1000000000000001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285</v>
      </c>
      <c r="AU217" s="245" t="s">
        <v>86</v>
      </c>
      <c r="AV217" s="12" t="s">
        <v>86</v>
      </c>
      <c r="AW217" s="12" t="s">
        <v>37</v>
      </c>
      <c r="AX217" s="12" t="s">
        <v>76</v>
      </c>
      <c r="AY217" s="245" t="s">
        <v>195</v>
      </c>
    </row>
    <row r="218" s="13" customFormat="1">
      <c r="B218" s="246"/>
      <c r="C218" s="247"/>
      <c r="D218" s="229" t="s">
        <v>285</v>
      </c>
      <c r="E218" s="248" t="s">
        <v>19</v>
      </c>
      <c r="F218" s="249" t="s">
        <v>294</v>
      </c>
      <c r="G218" s="247"/>
      <c r="H218" s="250">
        <v>8.5999999999999996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AT218" s="256" t="s">
        <v>285</v>
      </c>
      <c r="AU218" s="256" t="s">
        <v>86</v>
      </c>
      <c r="AV218" s="13" t="s">
        <v>213</v>
      </c>
      <c r="AW218" s="13" t="s">
        <v>37</v>
      </c>
      <c r="AX218" s="13" t="s">
        <v>84</v>
      </c>
      <c r="AY218" s="256" t="s">
        <v>195</v>
      </c>
    </row>
    <row r="219" s="1" customFormat="1" ht="16.5" customHeight="1">
      <c r="B219" s="39"/>
      <c r="C219" s="217" t="s">
        <v>552</v>
      </c>
      <c r="D219" s="217" t="s">
        <v>198</v>
      </c>
      <c r="E219" s="218" t="s">
        <v>1675</v>
      </c>
      <c r="F219" s="219" t="s">
        <v>1676</v>
      </c>
      <c r="G219" s="220" t="s">
        <v>282</v>
      </c>
      <c r="H219" s="221">
        <v>224.63999999999999</v>
      </c>
      <c r="I219" s="222"/>
      <c r="J219" s="223">
        <f>ROUND(I219*H219,2)</f>
        <v>0</v>
      </c>
      <c r="K219" s="219" t="s">
        <v>208</v>
      </c>
      <c r="L219" s="44"/>
      <c r="M219" s="224" t="s">
        <v>19</v>
      </c>
      <c r="N219" s="225" t="s">
        <v>47</v>
      </c>
      <c r="O219" s="80"/>
      <c r="P219" s="226">
        <f>O219*H219</f>
        <v>0</v>
      </c>
      <c r="Q219" s="226">
        <v>0.0264</v>
      </c>
      <c r="R219" s="226">
        <f>Q219*H219</f>
        <v>5.9304959999999998</v>
      </c>
      <c r="S219" s="226">
        <v>0</v>
      </c>
      <c r="T219" s="227">
        <f>S219*H219</f>
        <v>0</v>
      </c>
      <c r="AR219" s="18" t="s">
        <v>213</v>
      </c>
      <c r="AT219" s="18" t="s">
        <v>198</v>
      </c>
      <c r="AU219" s="18" t="s">
        <v>86</v>
      </c>
      <c r="AY219" s="18" t="s">
        <v>195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8" t="s">
        <v>84</v>
      </c>
      <c r="BK219" s="228">
        <f>ROUND(I219*H219,2)</f>
        <v>0</v>
      </c>
      <c r="BL219" s="18" t="s">
        <v>213</v>
      </c>
      <c r="BM219" s="18" t="s">
        <v>1989</v>
      </c>
    </row>
    <row r="220" s="1" customFormat="1">
      <c r="B220" s="39"/>
      <c r="C220" s="40"/>
      <c r="D220" s="229" t="s">
        <v>204</v>
      </c>
      <c r="E220" s="40"/>
      <c r="F220" s="230" t="s">
        <v>1678</v>
      </c>
      <c r="G220" s="40"/>
      <c r="H220" s="40"/>
      <c r="I220" s="144"/>
      <c r="J220" s="40"/>
      <c r="K220" s="40"/>
      <c r="L220" s="44"/>
      <c r="M220" s="231"/>
      <c r="N220" s="80"/>
      <c r="O220" s="80"/>
      <c r="P220" s="80"/>
      <c r="Q220" s="80"/>
      <c r="R220" s="80"/>
      <c r="S220" s="80"/>
      <c r="T220" s="81"/>
      <c r="AT220" s="18" t="s">
        <v>204</v>
      </c>
      <c r="AU220" s="18" t="s">
        <v>86</v>
      </c>
    </row>
    <row r="221" s="12" customFormat="1">
      <c r="B221" s="235"/>
      <c r="C221" s="236"/>
      <c r="D221" s="229" t="s">
        <v>285</v>
      </c>
      <c r="E221" s="237" t="s">
        <v>19</v>
      </c>
      <c r="F221" s="238" t="s">
        <v>1990</v>
      </c>
      <c r="G221" s="236"/>
      <c r="H221" s="239">
        <v>224.63999999999999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285</v>
      </c>
      <c r="AU221" s="245" t="s">
        <v>86</v>
      </c>
      <c r="AV221" s="12" t="s">
        <v>86</v>
      </c>
      <c r="AW221" s="12" t="s">
        <v>37</v>
      </c>
      <c r="AX221" s="12" t="s">
        <v>84</v>
      </c>
      <c r="AY221" s="245" t="s">
        <v>195</v>
      </c>
    </row>
    <row r="222" s="1" customFormat="1" ht="16.5" customHeight="1">
      <c r="B222" s="39"/>
      <c r="C222" s="217" t="s">
        <v>561</v>
      </c>
      <c r="D222" s="217" t="s">
        <v>198</v>
      </c>
      <c r="E222" s="218" t="s">
        <v>1991</v>
      </c>
      <c r="F222" s="219" t="s">
        <v>1992</v>
      </c>
      <c r="G222" s="220" t="s">
        <v>289</v>
      </c>
      <c r="H222" s="221">
        <v>690.64999999999998</v>
      </c>
      <c r="I222" s="222"/>
      <c r="J222" s="223">
        <f>ROUND(I222*H222,2)</f>
        <v>0</v>
      </c>
      <c r="K222" s="219" t="s">
        <v>208</v>
      </c>
      <c r="L222" s="44"/>
      <c r="M222" s="224" t="s">
        <v>19</v>
      </c>
      <c r="N222" s="225" t="s">
        <v>47</v>
      </c>
      <c r="O222" s="80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AR222" s="18" t="s">
        <v>213</v>
      </c>
      <c r="AT222" s="18" t="s">
        <v>198</v>
      </c>
      <c r="AU222" s="18" t="s">
        <v>86</v>
      </c>
      <c r="AY222" s="18" t="s">
        <v>195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8" t="s">
        <v>84</v>
      </c>
      <c r="BK222" s="228">
        <f>ROUND(I222*H222,2)</f>
        <v>0</v>
      </c>
      <c r="BL222" s="18" t="s">
        <v>213</v>
      </c>
      <c r="BM222" s="18" t="s">
        <v>1993</v>
      </c>
    </row>
    <row r="223" s="1" customFormat="1">
      <c r="B223" s="39"/>
      <c r="C223" s="40"/>
      <c r="D223" s="229" t="s">
        <v>204</v>
      </c>
      <c r="E223" s="40"/>
      <c r="F223" s="230" t="s">
        <v>1994</v>
      </c>
      <c r="G223" s="40"/>
      <c r="H223" s="40"/>
      <c r="I223" s="144"/>
      <c r="J223" s="40"/>
      <c r="K223" s="40"/>
      <c r="L223" s="44"/>
      <c r="M223" s="231"/>
      <c r="N223" s="80"/>
      <c r="O223" s="80"/>
      <c r="P223" s="80"/>
      <c r="Q223" s="80"/>
      <c r="R223" s="80"/>
      <c r="S223" s="80"/>
      <c r="T223" s="81"/>
      <c r="AT223" s="18" t="s">
        <v>204</v>
      </c>
      <c r="AU223" s="18" t="s">
        <v>86</v>
      </c>
    </row>
    <row r="224" s="12" customFormat="1">
      <c r="B224" s="235"/>
      <c r="C224" s="236"/>
      <c r="D224" s="229" t="s">
        <v>285</v>
      </c>
      <c r="E224" s="237" t="s">
        <v>19</v>
      </c>
      <c r="F224" s="238" t="s">
        <v>1995</v>
      </c>
      <c r="G224" s="236"/>
      <c r="H224" s="239">
        <v>690.64999999999998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285</v>
      </c>
      <c r="AU224" s="245" t="s">
        <v>86</v>
      </c>
      <c r="AV224" s="12" t="s">
        <v>86</v>
      </c>
      <c r="AW224" s="12" t="s">
        <v>37</v>
      </c>
      <c r="AX224" s="12" t="s">
        <v>84</v>
      </c>
      <c r="AY224" s="245" t="s">
        <v>195</v>
      </c>
    </row>
    <row r="225" s="1" customFormat="1" ht="16.5" customHeight="1">
      <c r="B225" s="39"/>
      <c r="C225" s="217" t="s">
        <v>567</v>
      </c>
      <c r="D225" s="217" t="s">
        <v>198</v>
      </c>
      <c r="E225" s="218" t="s">
        <v>1996</v>
      </c>
      <c r="F225" s="219" t="s">
        <v>1997</v>
      </c>
      <c r="G225" s="220" t="s">
        <v>289</v>
      </c>
      <c r="H225" s="221">
        <v>587.798</v>
      </c>
      <c r="I225" s="222"/>
      <c r="J225" s="223">
        <f>ROUND(I225*H225,2)</f>
        <v>0</v>
      </c>
      <c r="K225" s="219" t="s">
        <v>208</v>
      </c>
      <c r="L225" s="44"/>
      <c r="M225" s="224" t="s">
        <v>19</v>
      </c>
      <c r="N225" s="225" t="s">
        <v>47</v>
      </c>
      <c r="O225" s="80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AR225" s="18" t="s">
        <v>213</v>
      </c>
      <c r="AT225" s="18" t="s">
        <v>198</v>
      </c>
      <c r="AU225" s="18" t="s">
        <v>86</v>
      </c>
      <c r="AY225" s="18" t="s">
        <v>195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8" t="s">
        <v>84</v>
      </c>
      <c r="BK225" s="228">
        <f>ROUND(I225*H225,2)</f>
        <v>0</v>
      </c>
      <c r="BL225" s="18" t="s">
        <v>213</v>
      </c>
      <c r="BM225" s="18" t="s">
        <v>1998</v>
      </c>
    </row>
    <row r="226" s="1" customFormat="1">
      <c r="B226" s="39"/>
      <c r="C226" s="40"/>
      <c r="D226" s="229" t="s">
        <v>204</v>
      </c>
      <c r="E226" s="40"/>
      <c r="F226" s="230" t="s">
        <v>1999</v>
      </c>
      <c r="G226" s="40"/>
      <c r="H226" s="40"/>
      <c r="I226" s="144"/>
      <c r="J226" s="40"/>
      <c r="K226" s="40"/>
      <c r="L226" s="44"/>
      <c r="M226" s="231"/>
      <c r="N226" s="80"/>
      <c r="O226" s="80"/>
      <c r="P226" s="80"/>
      <c r="Q226" s="80"/>
      <c r="R226" s="80"/>
      <c r="S226" s="80"/>
      <c r="T226" s="81"/>
      <c r="AT226" s="18" t="s">
        <v>204</v>
      </c>
      <c r="AU226" s="18" t="s">
        <v>86</v>
      </c>
    </row>
    <row r="227" s="12" customFormat="1">
      <c r="B227" s="235"/>
      <c r="C227" s="236"/>
      <c r="D227" s="229" t="s">
        <v>285</v>
      </c>
      <c r="E227" s="237" t="s">
        <v>19</v>
      </c>
      <c r="F227" s="238" t="s">
        <v>2000</v>
      </c>
      <c r="G227" s="236"/>
      <c r="H227" s="239">
        <v>1278.4480000000001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285</v>
      </c>
      <c r="AU227" s="245" t="s">
        <v>86</v>
      </c>
      <c r="AV227" s="12" t="s">
        <v>86</v>
      </c>
      <c r="AW227" s="12" t="s">
        <v>37</v>
      </c>
      <c r="AX227" s="12" t="s">
        <v>76</v>
      </c>
      <c r="AY227" s="245" t="s">
        <v>195</v>
      </c>
    </row>
    <row r="228" s="12" customFormat="1">
      <c r="B228" s="235"/>
      <c r="C228" s="236"/>
      <c r="D228" s="229" t="s">
        <v>285</v>
      </c>
      <c r="E228" s="237" t="s">
        <v>19</v>
      </c>
      <c r="F228" s="238" t="s">
        <v>2001</v>
      </c>
      <c r="G228" s="236"/>
      <c r="H228" s="239">
        <v>-690.64999999999998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285</v>
      </c>
      <c r="AU228" s="245" t="s">
        <v>86</v>
      </c>
      <c r="AV228" s="12" t="s">
        <v>86</v>
      </c>
      <c r="AW228" s="12" t="s">
        <v>37</v>
      </c>
      <c r="AX228" s="12" t="s">
        <v>76</v>
      </c>
      <c r="AY228" s="245" t="s">
        <v>195</v>
      </c>
    </row>
    <row r="229" s="13" customFormat="1">
      <c r="B229" s="246"/>
      <c r="C229" s="247"/>
      <c r="D229" s="229" t="s">
        <v>285</v>
      </c>
      <c r="E229" s="248" t="s">
        <v>19</v>
      </c>
      <c r="F229" s="249" t="s">
        <v>294</v>
      </c>
      <c r="G229" s="247"/>
      <c r="H229" s="250">
        <v>587.798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AT229" s="256" t="s">
        <v>285</v>
      </c>
      <c r="AU229" s="256" t="s">
        <v>86</v>
      </c>
      <c r="AV229" s="13" t="s">
        <v>213</v>
      </c>
      <c r="AW229" s="13" t="s">
        <v>37</v>
      </c>
      <c r="AX229" s="13" t="s">
        <v>84</v>
      </c>
      <c r="AY229" s="256" t="s">
        <v>195</v>
      </c>
    </row>
    <row r="230" s="1" customFormat="1" ht="16.5" customHeight="1">
      <c r="B230" s="39"/>
      <c r="C230" s="217" t="s">
        <v>573</v>
      </c>
      <c r="D230" s="217" t="s">
        <v>198</v>
      </c>
      <c r="E230" s="218" t="s">
        <v>2002</v>
      </c>
      <c r="F230" s="219" t="s">
        <v>2003</v>
      </c>
      <c r="G230" s="220" t="s">
        <v>289</v>
      </c>
      <c r="H230" s="221">
        <v>886.13300000000004</v>
      </c>
      <c r="I230" s="222"/>
      <c r="J230" s="223">
        <f>ROUND(I230*H230,2)</f>
        <v>0</v>
      </c>
      <c r="K230" s="219" t="s">
        <v>208</v>
      </c>
      <c r="L230" s="44"/>
      <c r="M230" s="224" t="s">
        <v>19</v>
      </c>
      <c r="N230" s="225" t="s">
        <v>47</v>
      </c>
      <c r="O230" s="80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AR230" s="18" t="s">
        <v>213</v>
      </c>
      <c r="AT230" s="18" t="s">
        <v>198</v>
      </c>
      <c r="AU230" s="18" t="s">
        <v>86</v>
      </c>
      <c r="AY230" s="18" t="s">
        <v>195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8" t="s">
        <v>84</v>
      </c>
      <c r="BK230" s="228">
        <f>ROUND(I230*H230,2)</f>
        <v>0</v>
      </c>
      <c r="BL230" s="18" t="s">
        <v>213</v>
      </c>
      <c r="BM230" s="18" t="s">
        <v>2004</v>
      </c>
    </row>
    <row r="231" s="1" customFormat="1">
      <c r="B231" s="39"/>
      <c r="C231" s="40"/>
      <c r="D231" s="229" t="s">
        <v>204</v>
      </c>
      <c r="E231" s="40"/>
      <c r="F231" s="230" t="s">
        <v>2005</v>
      </c>
      <c r="G231" s="40"/>
      <c r="H231" s="40"/>
      <c r="I231" s="144"/>
      <c r="J231" s="40"/>
      <c r="K231" s="40"/>
      <c r="L231" s="44"/>
      <c r="M231" s="231"/>
      <c r="N231" s="80"/>
      <c r="O231" s="80"/>
      <c r="P231" s="80"/>
      <c r="Q231" s="80"/>
      <c r="R231" s="80"/>
      <c r="S231" s="80"/>
      <c r="T231" s="81"/>
      <c r="AT231" s="18" t="s">
        <v>204</v>
      </c>
      <c r="AU231" s="18" t="s">
        <v>86</v>
      </c>
    </row>
    <row r="232" s="14" customFormat="1">
      <c r="B232" s="257"/>
      <c r="C232" s="258"/>
      <c r="D232" s="229" t="s">
        <v>285</v>
      </c>
      <c r="E232" s="259" t="s">
        <v>19</v>
      </c>
      <c r="F232" s="260" t="s">
        <v>2006</v>
      </c>
      <c r="G232" s="258"/>
      <c r="H232" s="259" t="s">
        <v>19</v>
      </c>
      <c r="I232" s="261"/>
      <c r="J232" s="258"/>
      <c r="K232" s="258"/>
      <c r="L232" s="262"/>
      <c r="M232" s="263"/>
      <c r="N232" s="264"/>
      <c r="O232" s="264"/>
      <c r="P232" s="264"/>
      <c r="Q232" s="264"/>
      <c r="R232" s="264"/>
      <c r="S232" s="264"/>
      <c r="T232" s="265"/>
      <c r="AT232" s="266" t="s">
        <v>285</v>
      </c>
      <c r="AU232" s="266" t="s">
        <v>86</v>
      </c>
      <c r="AV232" s="14" t="s">
        <v>84</v>
      </c>
      <c r="AW232" s="14" t="s">
        <v>37</v>
      </c>
      <c r="AX232" s="14" t="s">
        <v>76</v>
      </c>
      <c r="AY232" s="266" t="s">
        <v>195</v>
      </c>
    </row>
    <row r="233" s="12" customFormat="1">
      <c r="B233" s="235"/>
      <c r="C233" s="236"/>
      <c r="D233" s="229" t="s">
        <v>285</v>
      </c>
      <c r="E233" s="237" t="s">
        <v>19</v>
      </c>
      <c r="F233" s="238" t="s">
        <v>2007</v>
      </c>
      <c r="G233" s="236"/>
      <c r="H233" s="239">
        <v>199.53100000000001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285</v>
      </c>
      <c r="AU233" s="245" t="s">
        <v>86</v>
      </c>
      <c r="AV233" s="12" t="s">
        <v>86</v>
      </c>
      <c r="AW233" s="12" t="s">
        <v>37</v>
      </c>
      <c r="AX233" s="12" t="s">
        <v>76</v>
      </c>
      <c r="AY233" s="245" t="s">
        <v>195</v>
      </c>
    </row>
    <row r="234" s="12" customFormat="1">
      <c r="B234" s="235"/>
      <c r="C234" s="236"/>
      <c r="D234" s="229" t="s">
        <v>285</v>
      </c>
      <c r="E234" s="237" t="s">
        <v>19</v>
      </c>
      <c r="F234" s="238" t="s">
        <v>2008</v>
      </c>
      <c r="G234" s="236"/>
      <c r="H234" s="239">
        <v>28.047000000000001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285</v>
      </c>
      <c r="AU234" s="245" t="s">
        <v>86</v>
      </c>
      <c r="AV234" s="12" t="s">
        <v>86</v>
      </c>
      <c r="AW234" s="12" t="s">
        <v>37</v>
      </c>
      <c r="AX234" s="12" t="s">
        <v>76</v>
      </c>
      <c r="AY234" s="245" t="s">
        <v>195</v>
      </c>
    </row>
    <row r="235" s="12" customFormat="1">
      <c r="B235" s="235"/>
      <c r="C235" s="236"/>
      <c r="D235" s="229" t="s">
        <v>285</v>
      </c>
      <c r="E235" s="237" t="s">
        <v>19</v>
      </c>
      <c r="F235" s="238" t="s">
        <v>2009</v>
      </c>
      <c r="G235" s="236"/>
      <c r="H235" s="239">
        <v>658.55499999999995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285</v>
      </c>
      <c r="AU235" s="245" t="s">
        <v>86</v>
      </c>
      <c r="AV235" s="12" t="s">
        <v>86</v>
      </c>
      <c r="AW235" s="12" t="s">
        <v>37</v>
      </c>
      <c r="AX235" s="12" t="s">
        <v>76</v>
      </c>
      <c r="AY235" s="245" t="s">
        <v>195</v>
      </c>
    </row>
    <row r="236" s="13" customFormat="1">
      <c r="B236" s="246"/>
      <c r="C236" s="247"/>
      <c r="D236" s="229" t="s">
        <v>285</v>
      </c>
      <c r="E236" s="248" t="s">
        <v>19</v>
      </c>
      <c r="F236" s="249" t="s">
        <v>294</v>
      </c>
      <c r="G236" s="247"/>
      <c r="H236" s="250">
        <v>886.13300000000004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AT236" s="256" t="s">
        <v>285</v>
      </c>
      <c r="AU236" s="256" t="s">
        <v>86</v>
      </c>
      <c r="AV236" s="13" t="s">
        <v>213</v>
      </c>
      <c r="AW236" s="13" t="s">
        <v>37</v>
      </c>
      <c r="AX236" s="13" t="s">
        <v>84</v>
      </c>
      <c r="AY236" s="256" t="s">
        <v>195</v>
      </c>
    </row>
    <row r="237" s="1" customFormat="1" ht="22.5" customHeight="1">
      <c r="B237" s="39"/>
      <c r="C237" s="217" t="s">
        <v>579</v>
      </c>
      <c r="D237" s="217" t="s">
        <v>198</v>
      </c>
      <c r="E237" s="218" t="s">
        <v>481</v>
      </c>
      <c r="F237" s="219" t="s">
        <v>484</v>
      </c>
      <c r="G237" s="220" t="s">
        <v>289</v>
      </c>
      <c r="H237" s="221">
        <v>1295.3800000000001</v>
      </c>
      <c r="I237" s="222"/>
      <c r="J237" s="223">
        <f>ROUND(I237*H237,2)</f>
        <v>0</v>
      </c>
      <c r="K237" s="219" t="s">
        <v>19</v>
      </c>
      <c r="L237" s="44"/>
      <c r="M237" s="224" t="s">
        <v>19</v>
      </c>
      <c r="N237" s="225" t="s">
        <v>47</v>
      </c>
      <c r="O237" s="8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AR237" s="18" t="s">
        <v>213</v>
      </c>
      <c r="AT237" s="18" t="s">
        <v>198</v>
      </c>
      <c r="AU237" s="18" t="s">
        <v>86</v>
      </c>
      <c r="AY237" s="18" t="s">
        <v>195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8" t="s">
        <v>84</v>
      </c>
      <c r="BK237" s="228">
        <f>ROUND(I237*H237,2)</f>
        <v>0</v>
      </c>
      <c r="BL237" s="18" t="s">
        <v>213</v>
      </c>
      <c r="BM237" s="18" t="s">
        <v>2010</v>
      </c>
    </row>
    <row r="238" s="1" customFormat="1">
      <c r="B238" s="39"/>
      <c r="C238" s="40"/>
      <c r="D238" s="229" t="s">
        <v>204</v>
      </c>
      <c r="E238" s="40"/>
      <c r="F238" s="230" t="s">
        <v>484</v>
      </c>
      <c r="G238" s="40"/>
      <c r="H238" s="40"/>
      <c r="I238" s="144"/>
      <c r="J238" s="40"/>
      <c r="K238" s="40"/>
      <c r="L238" s="44"/>
      <c r="M238" s="231"/>
      <c r="N238" s="80"/>
      <c r="O238" s="80"/>
      <c r="P238" s="80"/>
      <c r="Q238" s="80"/>
      <c r="R238" s="80"/>
      <c r="S238" s="80"/>
      <c r="T238" s="81"/>
      <c r="AT238" s="18" t="s">
        <v>204</v>
      </c>
      <c r="AU238" s="18" t="s">
        <v>86</v>
      </c>
    </row>
    <row r="239" s="12" customFormat="1">
      <c r="B239" s="235"/>
      <c r="C239" s="236"/>
      <c r="D239" s="229" t="s">
        <v>285</v>
      </c>
      <c r="E239" s="237" t="s">
        <v>19</v>
      </c>
      <c r="F239" s="238" t="s">
        <v>2011</v>
      </c>
      <c r="G239" s="236"/>
      <c r="H239" s="239">
        <v>1278.4480000000001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285</v>
      </c>
      <c r="AU239" s="245" t="s">
        <v>86</v>
      </c>
      <c r="AV239" s="12" t="s">
        <v>86</v>
      </c>
      <c r="AW239" s="12" t="s">
        <v>37</v>
      </c>
      <c r="AX239" s="12" t="s">
        <v>76</v>
      </c>
      <c r="AY239" s="245" t="s">
        <v>195</v>
      </c>
    </row>
    <row r="240" s="12" customFormat="1">
      <c r="B240" s="235"/>
      <c r="C240" s="236"/>
      <c r="D240" s="229" t="s">
        <v>285</v>
      </c>
      <c r="E240" s="237" t="s">
        <v>19</v>
      </c>
      <c r="F240" s="238" t="s">
        <v>2012</v>
      </c>
      <c r="G240" s="236"/>
      <c r="H240" s="239">
        <v>16.931999999999999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285</v>
      </c>
      <c r="AU240" s="245" t="s">
        <v>86</v>
      </c>
      <c r="AV240" s="12" t="s">
        <v>86</v>
      </c>
      <c r="AW240" s="12" t="s">
        <v>37</v>
      </c>
      <c r="AX240" s="12" t="s">
        <v>76</v>
      </c>
      <c r="AY240" s="245" t="s">
        <v>195</v>
      </c>
    </row>
    <row r="241" s="13" customFormat="1">
      <c r="B241" s="246"/>
      <c r="C241" s="247"/>
      <c r="D241" s="229" t="s">
        <v>285</v>
      </c>
      <c r="E241" s="248" t="s">
        <v>19</v>
      </c>
      <c r="F241" s="249" t="s">
        <v>294</v>
      </c>
      <c r="G241" s="247"/>
      <c r="H241" s="250">
        <v>1295.3800000000001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AT241" s="256" t="s">
        <v>285</v>
      </c>
      <c r="AU241" s="256" t="s">
        <v>86</v>
      </c>
      <c r="AV241" s="13" t="s">
        <v>213</v>
      </c>
      <c r="AW241" s="13" t="s">
        <v>37</v>
      </c>
      <c r="AX241" s="13" t="s">
        <v>84</v>
      </c>
      <c r="AY241" s="256" t="s">
        <v>195</v>
      </c>
    </row>
    <row r="242" s="1" customFormat="1" ht="16.5" customHeight="1">
      <c r="B242" s="39"/>
      <c r="C242" s="217" t="s">
        <v>587</v>
      </c>
      <c r="D242" s="217" t="s">
        <v>198</v>
      </c>
      <c r="E242" s="218" t="s">
        <v>2013</v>
      </c>
      <c r="F242" s="219" t="s">
        <v>2014</v>
      </c>
      <c r="G242" s="220" t="s">
        <v>289</v>
      </c>
      <c r="H242" s="221">
        <v>886.13300000000004</v>
      </c>
      <c r="I242" s="222"/>
      <c r="J242" s="223">
        <f>ROUND(I242*H242,2)</f>
        <v>0</v>
      </c>
      <c r="K242" s="219" t="s">
        <v>208</v>
      </c>
      <c r="L242" s="44"/>
      <c r="M242" s="224" t="s">
        <v>19</v>
      </c>
      <c r="N242" s="225" t="s">
        <v>47</v>
      </c>
      <c r="O242" s="80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AR242" s="18" t="s">
        <v>213</v>
      </c>
      <c r="AT242" s="18" t="s">
        <v>198</v>
      </c>
      <c r="AU242" s="18" t="s">
        <v>86</v>
      </c>
      <c r="AY242" s="18" t="s">
        <v>195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8" t="s">
        <v>84</v>
      </c>
      <c r="BK242" s="228">
        <f>ROUND(I242*H242,2)</f>
        <v>0</v>
      </c>
      <c r="BL242" s="18" t="s">
        <v>213</v>
      </c>
      <c r="BM242" s="18" t="s">
        <v>2015</v>
      </c>
    </row>
    <row r="243" s="1" customFormat="1">
      <c r="B243" s="39"/>
      <c r="C243" s="40"/>
      <c r="D243" s="229" t="s">
        <v>204</v>
      </c>
      <c r="E243" s="40"/>
      <c r="F243" s="230" t="s">
        <v>2016</v>
      </c>
      <c r="G243" s="40"/>
      <c r="H243" s="40"/>
      <c r="I243" s="144"/>
      <c r="J243" s="40"/>
      <c r="K243" s="40"/>
      <c r="L243" s="44"/>
      <c r="M243" s="231"/>
      <c r="N243" s="80"/>
      <c r="O243" s="80"/>
      <c r="P243" s="80"/>
      <c r="Q243" s="80"/>
      <c r="R243" s="80"/>
      <c r="S243" s="80"/>
      <c r="T243" s="81"/>
      <c r="AT243" s="18" t="s">
        <v>204</v>
      </c>
      <c r="AU243" s="18" t="s">
        <v>86</v>
      </c>
    </row>
    <row r="244" s="14" customFormat="1">
      <c r="B244" s="257"/>
      <c r="C244" s="258"/>
      <c r="D244" s="229" t="s">
        <v>285</v>
      </c>
      <c r="E244" s="259" t="s">
        <v>19</v>
      </c>
      <c r="F244" s="260" t="s">
        <v>2006</v>
      </c>
      <c r="G244" s="258"/>
      <c r="H244" s="259" t="s">
        <v>19</v>
      </c>
      <c r="I244" s="261"/>
      <c r="J244" s="258"/>
      <c r="K244" s="258"/>
      <c r="L244" s="262"/>
      <c r="M244" s="263"/>
      <c r="N244" s="264"/>
      <c r="O244" s="264"/>
      <c r="P244" s="264"/>
      <c r="Q244" s="264"/>
      <c r="R244" s="264"/>
      <c r="S244" s="264"/>
      <c r="T244" s="265"/>
      <c r="AT244" s="266" t="s">
        <v>285</v>
      </c>
      <c r="AU244" s="266" t="s">
        <v>86</v>
      </c>
      <c r="AV244" s="14" t="s">
        <v>84</v>
      </c>
      <c r="AW244" s="14" t="s">
        <v>37</v>
      </c>
      <c r="AX244" s="14" t="s">
        <v>76</v>
      </c>
      <c r="AY244" s="266" t="s">
        <v>195</v>
      </c>
    </row>
    <row r="245" s="12" customFormat="1">
      <c r="B245" s="235"/>
      <c r="C245" s="236"/>
      <c r="D245" s="229" t="s">
        <v>285</v>
      </c>
      <c r="E245" s="237" t="s">
        <v>19</v>
      </c>
      <c r="F245" s="238" t="s">
        <v>2007</v>
      </c>
      <c r="G245" s="236"/>
      <c r="H245" s="239">
        <v>199.53100000000001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AT245" s="245" t="s">
        <v>285</v>
      </c>
      <c r="AU245" s="245" t="s">
        <v>86</v>
      </c>
      <c r="AV245" s="12" t="s">
        <v>86</v>
      </c>
      <c r="AW245" s="12" t="s">
        <v>37</v>
      </c>
      <c r="AX245" s="12" t="s">
        <v>76</v>
      </c>
      <c r="AY245" s="245" t="s">
        <v>195</v>
      </c>
    </row>
    <row r="246" s="12" customFormat="1">
      <c r="B246" s="235"/>
      <c r="C246" s="236"/>
      <c r="D246" s="229" t="s">
        <v>285</v>
      </c>
      <c r="E246" s="237" t="s">
        <v>19</v>
      </c>
      <c r="F246" s="238" t="s">
        <v>2008</v>
      </c>
      <c r="G246" s="236"/>
      <c r="H246" s="239">
        <v>28.047000000000001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285</v>
      </c>
      <c r="AU246" s="245" t="s">
        <v>86</v>
      </c>
      <c r="AV246" s="12" t="s">
        <v>86</v>
      </c>
      <c r="AW246" s="12" t="s">
        <v>37</v>
      </c>
      <c r="AX246" s="12" t="s">
        <v>76</v>
      </c>
      <c r="AY246" s="245" t="s">
        <v>195</v>
      </c>
    </row>
    <row r="247" s="12" customFormat="1">
      <c r="B247" s="235"/>
      <c r="C247" s="236"/>
      <c r="D247" s="229" t="s">
        <v>285</v>
      </c>
      <c r="E247" s="237" t="s">
        <v>19</v>
      </c>
      <c r="F247" s="238" t="s">
        <v>2009</v>
      </c>
      <c r="G247" s="236"/>
      <c r="H247" s="239">
        <v>658.55499999999995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285</v>
      </c>
      <c r="AU247" s="245" t="s">
        <v>86</v>
      </c>
      <c r="AV247" s="12" t="s">
        <v>86</v>
      </c>
      <c r="AW247" s="12" t="s">
        <v>37</v>
      </c>
      <c r="AX247" s="12" t="s">
        <v>76</v>
      </c>
      <c r="AY247" s="245" t="s">
        <v>195</v>
      </c>
    </row>
    <row r="248" s="13" customFormat="1">
      <c r="B248" s="246"/>
      <c r="C248" s="247"/>
      <c r="D248" s="229" t="s">
        <v>285</v>
      </c>
      <c r="E248" s="248" t="s">
        <v>19</v>
      </c>
      <c r="F248" s="249" t="s">
        <v>294</v>
      </c>
      <c r="G248" s="247"/>
      <c r="H248" s="250">
        <v>886.13300000000004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AT248" s="256" t="s">
        <v>285</v>
      </c>
      <c r="AU248" s="256" t="s">
        <v>86</v>
      </c>
      <c r="AV248" s="13" t="s">
        <v>213</v>
      </c>
      <c r="AW248" s="13" t="s">
        <v>37</v>
      </c>
      <c r="AX248" s="13" t="s">
        <v>84</v>
      </c>
      <c r="AY248" s="256" t="s">
        <v>195</v>
      </c>
    </row>
    <row r="249" s="1" customFormat="1" ht="16.5" customHeight="1">
      <c r="B249" s="39"/>
      <c r="C249" s="217" t="s">
        <v>593</v>
      </c>
      <c r="D249" s="217" t="s">
        <v>198</v>
      </c>
      <c r="E249" s="218" t="s">
        <v>330</v>
      </c>
      <c r="F249" s="219" t="s">
        <v>331</v>
      </c>
      <c r="G249" s="220" t="s">
        <v>289</v>
      </c>
      <c r="H249" s="221">
        <v>1295.3800000000001</v>
      </c>
      <c r="I249" s="222"/>
      <c r="J249" s="223">
        <f>ROUND(I249*H249,2)</f>
        <v>0</v>
      </c>
      <c r="K249" s="219" t="s">
        <v>208</v>
      </c>
      <c r="L249" s="44"/>
      <c r="M249" s="224" t="s">
        <v>19</v>
      </c>
      <c r="N249" s="225" t="s">
        <v>47</v>
      </c>
      <c r="O249" s="80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AR249" s="18" t="s">
        <v>213</v>
      </c>
      <c r="AT249" s="18" t="s">
        <v>198</v>
      </c>
      <c r="AU249" s="18" t="s">
        <v>86</v>
      </c>
      <c r="AY249" s="18" t="s">
        <v>195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8" t="s">
        <v>84</v>
      </c>
      <c r="BK249" s="228">
        <f>ROUND(I249*H249,2)</f>
        <v>0</v>
      </c>
      <c r="BL249" s="18" t="s">
        <v>213</v>
      </c>
      <c r="BM249" s="18" t="s">
        <v>2017</v>
      </c>
    </row>
    <row r="250" s="1" customFormat="1">
      <c r="B250" s="39"/>
      <c r="C250" s="40"/>
      <c r="D250" s="229" t="s">
        <v>204</v>
      </c>
      <c r="E250" s="40"/>
      <c r="F250" s="230" t="s">
        <v>331</v>
      </c>
      <c r="G250" s="40"/>
      <c r="H250" s="40"/>
      <c r="I250" s="144"/>
      <c r="J250" s="40"/>
      <c r="K250" s="40"/>
      <c r="L250" s="44"/>
      <c r="M250" s="231"/>
      <c r="N250" s="80"/>
      <c r="O250" s="80"/>
      <c r="P250" s="80"/>
      <c r="Q250" s="80"/>
      <c r="R250" s="80"/>
      <c r="S250" s="80"/>
      <c r="T250" s="81"/>
      <c r="AT250" s="18" t="s">
        <v>204</v>
      </c>
      <c r="AU250" s="18" t="s">
        <v>86</v>
      </c>
    </row>
    <row r="251" s="12" customFormat="1">
      <c r="B251" s="235"/>
      <c r="C251" s="236"/>
      <c r="D251" s="229" t="s">
        <v>285</v>
      </c>
      <c r="E251" s="237" t="s">
        <v>19</v>
      </c>
      <c r="F251" s="238" t="s">
        <v>2011</v>
      </c>
      <c r="G251" s="236"/>
      <c r="H251" s="239">
        <v>1278.4480000000001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AT251" s="245" t="s">
        <v>285</v>
      </c>
      <c r="AU251" s="245" t="s">
        <v>86</v>
      </c>
      <c r="AV251" s="12" t="s">
        <v>86</v>
      </c>
      <c r="AW251" s="12" t="s">
        <v>37</v>
      </c>
      <c r="AX251" s="12" t="s">
        <v>76</v>
      </c>
      <c r="AY251" s="245" t="s">
        <v>195</v>
      </c>
    </row>
    <row r="252" s="12" customFormat="1">
      <c r="B252" s="235"/>
      <c r="C252" s="236"/>
      <c r="D252" s="229" t="s">
        <v>285</v>
      </c>
      <c r="E252" s="237" t="s">
        <v>19</v>
      </c>
      <c r="F252" s="238" t="s">
        <v>2012</v>
      </c>
      <c r="G252" s="236"/>
      <c r="H252" s="239">
        <v>16.931999999999999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285</v>
      </c>
      <c r="AU252" s="245" t="s">
        <v>86</v>
      </c>
      <c r="AV252" s="12" t="s">
        <v>86</v>
      </c>
      <c r="AW252" s="12" t="s">
        <v>37</v>
      </c>
      <c r="AX252" s="12" t="s">
        <v>76</v>
      </c>
      <c r="AY252" s="245" t="s">
        <v>195</v>
      </c>
    </row>
    <row r="253" s="13" customFormat="1">
      <c r="B253" s="246"/>
      <c r="C253" s="247"/>
      <c r="D253" s="229" t="s">
        <v>285</v>
      </c>
      <c r="E253" s="248" t="s">
        <v>19</v>
      </c>
      <c r="F253" s="249" t="s">
        <v>294</v>
      </c>
      <c r="G253" s="247"/>
      <c r="H253" s="250">
        <v>1295.3800000000001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AT253" s="256" t="s">
        <v>285</v>
      </c>
      <c r="AU253" s="256" t="s">
        <v>86</v>
      </c>
      <c r="AV253" s="13" t="s">
        <v>213</v>
      </c>
      <c r="AW253" s="13" t="s">
        <v>37</v>
      </c>
      <c r="AX253" s="13" t="s">
        <v>84</v>
      </c>
      <c r="AY253" s="256" t="s">
        <v>195</v>
      </c>
    </row>
    <row r="254" s="1" customFormat="1" ht="16.5" customHeight="1">
      <c r="B254" s="39"/>
      <c r="C254" s="217" t="s">
        <v>598</v>
      </c>
      <c r="D254" s="217" t="s">
        <v>198</v>
      </c>
      <c r="E254" s="218" t="s">
        <v>334</v>
      </c>
      <c r="F254" s="219" t="s">
        <v>335</v>
      </c>
      <c r="G254" s="220" t="s">
        <v>336</v>
      </c>
      <c r="H254" s="221">
        <v>2331.6840000000002</v>
      </c>
      <c r="I254" s="222"/>
      <c r="J254" s="223">
        <f>ROUND(I254*H254,2)</f>
        <v>0</v>
      </c>
      <c r="K254" s="219" t="s">
        <v>208</v>
      </c>
      <c r="L254" s="44"/>
      <c r="M254" s="224" t="s">
        <v>19</v>
      </c>
      <c r="N254" s="225" t="s">
        <v>47</v>
      </c>
      <c r="O254" s="80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AR254" s="18" t="s">
        <v>213</v>
      </c>
      <c r="AT254" s="18" t="s">
        <v>198</v>
      </c>
      <c r="AU254" s="18" t="s">
        <v>86</v>
      </c>
      <c r="AY254" s="18" t="s">
        <v>195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8" t="s">
        <v>84</v>
      </c>
      <c r="BK254" s="228">
        <f>ROUND(I254*H254,2)</f>
        <v>0</v>
      </c>
      <c r="BL254" s="18" t="s">
        <v>213</v>
      </c>
      <c r="BM254" s="18" t="s">
        <v>2018</v>
      </c>
    </row>
    <row r="255" s="1" customFormat="1">
      <c r="B255" s="39"/>
      <c r="C255" s="40"/>
      <c r="D255" s="229" t="s">
        <v>204</v>
      </c>
      <c r="E255" s="40"/>
      <c r="F255" s="230" t="s">
        <v>338</v>
      </c>
      <c r="G255" s="40"/>
      <c r="H255" s="40"/>
      <c r="I255" s="144"/>
      <c r="J255" s="40"/>
      <c r="K255" s="40"/>
      <c r="L255" s="44"/>
      <c r="M255" s="231"/>
      <c r="N255" s="80"/>
      <c r="O255" s="80"/>
      <c r="P255" s="80"/>
      <c r="Q255" s="80"/>
      <c r="R255" s="80"/>
      <c r="S255" s="80"/>
      <c r="T255" s="81"/>
      <c r="AT255" s="18" t="s">
        <v>204</v>
      </c>
      <c r="AU255" s="18" t="s">
        <v>86</v>
      </c>
    </row>
    <row r="256" s="12" customFormat="1">
      <c r="B256" s="235"/>
      <c r="C256" s="236"/>
      <c r="D256" s="229" t="s">
        <v>285</v>
      </c>
      <c r="E256" s="237" t="s">
        <v>19</v>
      </c>
      <c r="F256" s="238" t="s">
        <v>2019</v>
      </c>
      <c r="G256" s="236"/>
      <c r="H256" s="239">
        <v>1278.4480000000001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285</v>
      </c>
      <c r="AU256" s="245" t="s">
        <v>86</v>
      </c>
      <c r="AV256" s="12" t="s">
        <v>86</v>
      </c>
      <c r="AW256" s="12" t="s">
        <v>37</v>
      </c>
      <c r="AX256" s="12" t="s">
        <v>76</v>
      </c>
      <c r="AY256" s="245" t="s">
        <v>195</v>
      </c>
    </row>
    <row r="257" s="12" customFormat="1">
      <c r="B257" s="235"/>
      <c r="C257" s="236"/>
      <c r="D257" s="229" t="s">
        <v>285</v>
      </c>
      <c r="E257" s="237" t="s">
        <v>19</v>
      </c>
      <c r="F257" s="238" t="s">
        <v>2012</v>
      </c>
      <c r="G257" s="236"/>
      <c r="H257" s="239">
        <v>16.931999999999999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285</v>
      </c>
      <c r="AU257" s="245" t="s">
        <v>86</v>
      </c>
      <c r="AV257" s="12" t="s">
        <v>86</v>
      </c>
      <c r="AW257" s="12" t="s">
        <v>37</v>
      </c>
      <c r="AX257" s="12" t="s">
        <v>76</v>
      </c>
      <c r="AY257" s="245" t="s">
        <v>195</v>
      </c>
    </row>
    <row r="258" s="15" customFormat="1">
      <c r="B258" s="281"/>
      <c r="C258" s="282"/>
      <c r="D258" s="229" t="s">
        <v>285</v>
      </c>
      <c r="E258" s="283" t="s">
        <v>19</v>
      </c>
      <c r="F258" s="284" t="s">
        <v>1894</v>
      </c>
      <c r="G258" s="282"/>
      <c r="H258" s="285">
        <v>1295.3800000000001</v>
      </c>
      <c r="I258" s="286"/>
      <c r="J258" s="282"/>
      <c r="K258" s="282"/>
      <c r="L258" s="287"/>
      <c r="M258" s="288"/>
      <c r="N258" s="289"/>
      <c r="O258" s="289"/>
      <c r="P258" s="289"/>
      <c r="Q258" s="289"/>
      <c r="R258" s="289"/>
      <c r="S258" s="289"/>
      <c r="T258" s="290"/>
      <c r="AT258" s="291" t="s">
        <v>285</v>
      </c>
      <c r="AU258" s="291" t="s">
        <v>86</v>
      </c>
      <c r="AV258" s="15" t="s">
        <v>121</v>
      </c>
      <c r="AW258" s="15" t="s">
        <v>37</v>
      </c>
      <c r="AX258" s="15" t="s">
        <v>76</v>
      </c>
      <c r="AY258" s="291" t="s">
        <v>195</v>
      </c>
    </row>
    <row r="259" s="12" customFormat="1">
      <c r="B259" s="235"/>
      <c r="C259" s="236"/>
      <c r="D259" s="229" t="s">
        <v>285</v>
      </c>
      <c r="E259" s="237" t="s">
        <v>19</v>
      </c>
      <c r="F259" s="238" t="s">
        <v>2020</v>
      </c>
      <c r="G259" s="236"/>
      <c r="H259" s="239">
        <v>2331.6840000000002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285</v>
      </c>
      <c r="AU259" s="245" t="s">
        <v>86</v>
      </c>
      <c r="AV259" s="12" t="s">
        <v>86</v>
      </c>
      <c r="AW259" s="12" t="s">
        <v>37</v>
      </c>
      <c r="AX259" s="12" t="s">
        <v>84</v>
      </c>
      <c r="AY259" s="245" t="s">
        <v>195</v>
      </c>
    </row>
    <row r="260" s="1" customFormat="1" ht="16.5" customHeight="1">
      <c r="B260" s="39"/>
      <c r="C260" s="217" t="s">
        <v>605</v>
      </c>
      <c r="D260" s="217" t="s">
        <v>198</v>
      </c>
      <c r="E260" s="218" t="s">
        <v>1193</v>
      </c>
      <c r="F260" s="219" t="s">
        <v>1194</v>
      </c>
      <c r="G260" s="220" t="s">
        <v>289</v>
      </c>
      <c r="H260" s="221">
        <v>658.55499999999995</v>
      </c>
      <c r="I260" s="222"/>
      <c r="J260" s="223">
        <f>ROUND(I260*H260,2)</f>
        <v>0</v>
      </c>
      <c r="K260" s="219" t="s">
        <v>208</v>
      </c>
      <c r="L260" s="44"/>
      <c r="M260" s="224" t="s">
        <v>19</v>
      </c>
      <c r="N260" s="225" t="s">
        <v>47</v>
      </c>
      <c r="O260" s="80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AR260" s="18" t="s">
        <v>213</v>
      </c>
      <c r="AT260" s="18" t="s">
        <v>198</v>
      </c>
      <c r="AU260" s="18" t="s">
        <v>86</v>
      </c>
      <c r="AY260" s="18" t="s">
        <v>195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8" t="s">
        <v>84</v>
      </c>
      <c r="BK260" s="228">
        <f>ROUND(I260*H260,2)</f>
        <v>0</v>
      </c>
      <c r="BL260" s="18" t="s">
        <v>213</v>
      </c>
      <c r="BM260" s="18" t="s">
        <v>2021</v>
      </c>
    </row>
    <row r="261" s="1" customFormat="1">
      <c r="B261" s="39"/>
      <c r="C261" s="40"/>
      <c r="D261" s="229" t="s">
        <v>204</v>
      </c>
      <c r="E261" s="40"/>
      <c r="F261" s="230" t="s">
        <v>1196</v>
      </c>
      <c r="G261" s="40"/>
      <c r="H261" s="40"/>
      <c r="I261" s="144"/>
      <c r="J261" s="40"/>
      <c r="K261" s="40"/>
      <c r="L261" s="44"/>
      <c r="M261" s="231"/>
      <c r="N261" s="80"/>
      <c r="O261" s="80"/>
      <c r="P261" s="80"/>
      <c r="Q261" s="80"/>
      <c r="R261" s="80"/>
      <c r="S261" s="80"/>
      <c r="T261" s="81"/>
      <c r="AT261" s="18" t="s">
        <v>204</v>
      </c>
      <c r="AU261" s="18" t="s">
        <v>86</v>
      </c>
    </row>
    <row r="262" s="12" customFormat="1">
      <c r="B262" s="235"/>
      <c r="C262" s="236"/>
      <c r="D262" s="229" t="s">
        <v>285</v>
      </c>
      <c r="E262" s="237" t="s">
        <v>19</v>
      </c>
      <c r="F262" s="238" t="s">
        <v>2019</v>
      </c>
      <c r="G262" s="236"/>
      <c r="H262" s="239">
        <v>1278.4480000000001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285</v>
      </c>
      <c r="AU262" s="245" t="s">
        <v>86</v>
      </c>
      <c r="AV262" s="12" t="s">
        <v>86</v>
      </c>
      <c r="AW262" s="12" t="s">
        <v>37</v>
      </c>
      <c r="AX262" s="12" t="s">
        <v>76</v>
      </c>
      <c r="AY262" s="245" t="s">
        <v>195</v>
      </c>
    </row>
    <row r="263" s="14" customFormat="1">
      <c r="B263" s="257"/>
      <c r="C263" s="258"/>
      <c r="D263" s="229" t="s">
        <v>285</v>
      </c>
      <c r="E263" s="259" t="s">
        <v>19</v>
      </c>
      <c r="F263" s="260" t="s">
        <v>2022</v>
      </c>
      <c r="G263" s="258"/>
      <c r="H263" s="259" t="s">
        <v>19</v>
      </c>
      <c r="I263" s="261"/>
      <c r="J263" s="258"/>
      <c r="K263" s="258"/>
      <c r="L263" s="262"/>
      <c r="M263" s="263"/>
      <c r="N263" s="264"/>
      <c r="O263" s="264"/>
      <c r="P263" s="264"/>
      <c r="Q263" s="264"/>
      <c r="R263" s="264"/>
      <c r="S263" s="264"/>
      <c r="T263" s="265"/>
      <c r="AT263" s="266" t="s">
        <v>285</v>
      </c>
      <c r="AU263" s="266" t="s">
        <v>86</v>
      </c>
      <c r="AV263" s="14" t="s">
        <v>84</v>
      </c>
      <c r="AW263" s="14" t="s">
        <v>37</v>
      </c>
      <c r="AX263" s="14" t="s">
        <v>76</v>
      </c>
      <c r="AY263" s="266" t="s">
        <v>195</v>
      </c>
    </row>
    <row r="264" s="12" customFormat="1">
      <c r="B264" s="235"/>
      <c r="C264" s="236"/>
      <c r="D264" s="229" t="s">
        <v>285</v>
      </c>
      <c r="E264" s="237" t="s">
        <v>19</v>
      </c>
      <c r="F264" s="238" t="s">
        <v>2023</v>
      </c>
      <c r="G264" s="236"/>
      <c r="H264" s="239">
        <v>-199.53100000000001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AT264" s="245" t="s">
        <v>285</v>
      </c>
      <c r="AU264" s="245" t="s">
        <v>86</v>
      </c>
      <c r="AV264" s="12" t="s">
        <v>86</v>
      </c>
      <c r="AW264" s="12" t="s">
        <v>37</v>
      </c>
      <c r="AX264" s="12" t="s">
        <v>76</v>
      </c>
      <c r="AY264" s="245" t="s">
        <v>195</v>
      </c>
    </row>
    <row r="265" s="12" customFormat="1">
      <c r="B265" s="235"/>
      <c r="C265" s="236"/>
      <c r="D265" s="229" t="s">
        <v>285</v>
      </c>
      <c r="E265" s="237" t="s">
        <v>19</v>
      </c>
      <c r="F265" s="238" t="s">
        <v>2024</v>
      </c>
      <c r="G265" s="236"/>
      <c r="H265" s="239">
        <v>-43.377000000000002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AT265" s="245" t="s">
        <v>285</v>
      </c>
      <c r="AU265" s="245" t="s">
        <v>86</v>
      </c>
      <c r="AV265" s="12" t="s">
        <v>86</v>
      </c>
      <c r="AW265" s="12" t="s">
        <v>37</v>
      </c>
      <c r="AX265" s="12" t="s">
        <v>76</v>
      </c>
      <c r="AY265" s="245" t="s">
        <v>195</v>
      </c>
    </row>
    <row r="266" s="12" customFormat="1">
      <c r="B266" s="235"/>
      <c r="C266" s="236"/>
      <c r="D266" s="229" t="s">
        <v>285</v>
      </c>
      <c r="E266" s="237" t="s">
        <v>19</v>
      </c>
      <c r="F266" s="238" t="s">
        <v>2025</v>
      </c>
      <c r="G266" s="236"/>
      <c r="H266" s="239">
        <v>-13.053000000000001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AT266" s="245" t="s">
        <v>285</v>
      </c>
      <c r="AU266" s="245" t="s">
        <v>86</v>
      </c>
      <c r="AV266" s="12" t="s">
        <v>86</v>
      </c>
      <c r="AW266" s="12" t="s">
        <v>37</v>
      </c>
      <c r="AX266" s="12" t="s">
        <v>76</v>
      </c>
      <c r="AY266" s="245" t="s">
        <v>195</v>
      </c>
    </row>
    <row r="267" s="12" customFormat="1">
      <c r="B267" s="235"/>
      <c r="C267" s="236"/>
      <c r="D267" s="229" t="s">
        <v>285</v>
      </c>
      <c r="E267" s="237" t="s">
        <v>19</v>
      </c>
      <c r="F267" s="238" t="s">
        <v>2026</v>
      </c>
      <c r="G267" s="236"/>
      <c r="H267" s="239">
        <v>-52.244999999999997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AT267" s="245" t="s">
        <v>285</v>
      </c>
      <c r="AU267" s="245" t="s">
        <v>86</v>
      </c>
      <c r="AV267" s="12" t="s">
        <v>86</v>
      </c>
      <c r="AW267" s="12" t="s">
        <v>37</v>
      </c>
      <c r="AX267" s="12" t="s">
        <v>76</v>
      </c>
      <c r="AY267" s="245" t="s">
        <v>195</v>
      </c>
    </row>
    <row r="268" s="12" customFormat="1">
      <c r="B268" s="235"/>
      <c r="C268" s="236"/>
      <c r="D268" s="229" t="s">
        <v>285</v>
      </c>
      <c r="E268" s="237" t="s">
        <v>19</v>
      </c>
      <c r="F268" s="238" t="s">
        <v>2027</v>
      </c>
      <c r="G268" s="236"/>
      <c r="H268" s="239">
        <v>-26.248000000000001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AT268" s="245" t="s">
        <v>285</v>
      </c>
      <c r="AU268" s="245" t="s">
        <v>86</v>
      </c>
      <c r="AV268" s="12" t="s">
        <v>86</v>
      </c>
      <c r="AW268" s="12" t="s">
        <v>37</v>
      </c>
      <c r="AX268" s="12" t="s">
        <v>76</v>
      </c>
      <c r="AY268" s="245" t="s">
        <v>195</v>
      </c>
    </row>
    <row r="269" s="12" customFormat="1">
      <c r="B269" s="235"/>
      <c r="C269" s="236"/>
      <c r="D269" s="229" t="s">
        <v>285</v>
      </c>
      <c r="E269" s="237" t="s">
        <v>19</v>
      </c>
      <c r="F269" s="238" t="s">
        <v>2028</v>
      </c>
      <c r="G269" s="236"/>
      <c r="H269" s="239">
        <v>-4.2969999999999997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285</v>
      </c>
      <c r="AU269" s="245" t="s">
        <v>86</v>
      </c>
      <c r="AV269" s="12" t="s">
        <v>86</v>
      </c>
      <c r="AW269" s="12" t="s">
        <v>37</v>
      </c>
      <c r="AX269" s="12" t="s">
        <v>76</v>
      </c>
      <c r="AY269" s="245" t="s">
        <v>195</v>
      </c>
    </row>
    <row r="270" s="12" customFormat="1">
      <c r="B270" s="235"/>
      <c r="C270" s="236"/>
      <c r="D270" s="229" t="s">
        <v>285</v>
      </c>
      <c r="E270" s="237" t="s">
        <v>19</v>
      </c>
      <c r="F270" s="238" t="s">
        <v>2029</v>
      </c>
      <c r="G270" s="236"/>
      <c r="H270" s="239">
        <v>-4.4829999999999997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AT270" s="245" t="s">
        <v>285</v>
      </c>
      <c r="AU270" s="245" t="s">
        <v>86</v>
      </c>
      <c r="AV270" s="12" t="s">
        <v>86</v>
      </c>
      <c r="AW270" s="12" t="s">
        <v>37</v>
      </c>
      <c r="AX270" s="12" t="s">
        <v>76</v>
      </c>
      <c r="AY270" s="245" t="s">
        <v>195</v>
      </c>
    </row>
    <row r="271" s="12" customFormat="1">
      <c r="B271" s="235"/>
      <c r="C271" s="236"/>
      <c r="D271" s="229" t="s">
        <v>285</v>
      </c>
      <c r="E271" s="237" t="s">
        <v>19</v>
      </c>
      <c r="F271" s="238" t="s">
        <v>2030</v>
      </c>
      <c r="G271" s="236"/>
      <c r="H271" s="239">
        <v>-24.914000000000001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AT271" s="245" t="s">
        <v>285</v>
      </c>
      <c r="AU271" s="245" t="s">
        <v>86</v>
      </c>
      <c r="AV271" s="12" t="s">
        <v>86</v>
      </c>
      <c r="AW271" s="12" t="s">
        <v>37</v>
      </c>
      <c r="AX271" s="12" t="s">
        <v>76</v>
      </c>
      <c r="AY271" s="245" t="s">
        <v>195</v>
      </c>
    </row>
    <row r="272" s="12" customFormat="1">
      <c r="B272" s="235"/>
      <c r="C272" s="236"/>
      <c r="D272" s="229" t="s">
        <v>285</v>
      </c>
      <c r="E272" s="237" t="s">
        <v>19</v>
      </c>
      <c r="F272" s="238" t="s">
        <v>2031</v>
      </c>
      <c r="G272" s="236"/>
      <c r="H272" s="239">
        <v>-251.74500000000001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AT272" s="245" t="s">
        <v>285</v>
      </c>
      <c r="AU272" s="245" t="s">
        <v>86</v>
      </c>
      <c r="AV272" s="12" t="s">
        <v>86</v>
      </c>
      <c r="AW272" s="12" t="s">
        <v>37</v>
      </c>
      <c r="AX272" s="12" t="s">
        <v>76</v>
      </c>
      <c r="AY272" s="245" t="s">
        <v>195</v>
      </c>
    </row>
    <row r="273" s="13" customFormat="1">
      <c r="B273" s="246"/>
      <c r="C273" s="247"/>
      <c r="D273" s="229" t="s">
        <v>285</v>
      </c>
      <c r="E273" s="248" t="s">
        <v>19</v>
      </c>
      <c r="F273" s="249" t="s">
        <v>294</v>
      </c>
      <c r="G273" s="247"/>
      <c r="H273" s="250">
        <v>658.55499999999995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AT273" s="256" t="s">
        <v>285</v>
      </c>
      <c r="AU273" s="256" t="s">
        <v>86</v>
      </c>
      <c r="AV273" s="13" t="s">
        <v>213</v>
      </c>
      <c r="AW273" s="13" t="s">
        <v>37</v>
      </c>
      <c r="AX273" s="13" t="s">
        <v>84</v>
      </c>
      <c r="AY273" s="256" t="s">
        <v>195</v>
      </c>
    </row>
    <row r="274" s="1" customFormat="1" ht="16.5" customHeight="1">
      <c r="B274" s="39"/>
      <c r="C274" s="270" t="s">
        <v>611</v>
      </c>
      <c r="D274" s="270" t="s">
        <v>497</v>
      </c>
      <c r="E274" s="271" t="s">
        <v>2032</v>
      </c>
      <c r="F274" s="272" t="s">
        <v>2033</v>
      </c>
      <c r="G274" s="273" t="s">
        <v>336</v>
      </c>
      <c r="H274" s="274">
        <v>1185.3989999999999</v>
      </c>
      <c r="I274" s="275"/>
      <c r="J274" s="276">
        <f>ROUND(I274*H274,2)</f>
        <v>0</v>
      </c>
      <c r="K274" s="272" t="s">
        <v>208</v>
      </c>
      <c r="L274" s="277"/>
      <c r="M274" s="278" t="s">
        <v>19</v>
      </c>
      <c r="N274" s="279" t="s">
        <v>47</v>
      </c>
      <c r="O274" s="80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AR274" s="18" t="s">
        <v>229</v>
      </c>
      <c r="AT274" s="18" t="s">
        <v>497</v>
      </c>
      <c r="AU274" s="18" t="s">
        <v>86</v>
      </c>
      <c r="AY274" s="18" t="s">
        <v>195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8" t="s">
        <v>84</v>
      </c>
      <c r="BK274" s="228">
        <f>ROUND(I274*H274,2)</f>
        <v>0</v>
      </c>
      <c r="BL274" s="18" t="s">
        <v>213</v>
      </c>
      <c r="BM274" s="18" t="s">
        <v>2034</v>
      </c>
    </row>
    <row r="275" s="1" customFormat="1">
      <c r="B275" s="39"/>
      <c r="C275" s="40"/>
      <c r="D275" s="229" t="s">
        <v>204</v>
      </c>
      <c r="E275" s="40"/>
      <c r="F275" s="230" t="s">
        <v>2033</v>
      </c>
      <c r="G275" s="40"/>
      <c r="H275" s="40"/>
      <c r="I275" s="144"/>
      <c r="J275" s="40"/>
      <c r="K275" s="40"/>
      <c r="L275" s="44"/>
      <c r="M275" s="231"/>
      <c r="N275" s="80"/>
      <c r="O275" s="80"/>
      <c r="P275" s="80"/>
      <c r="Q275" s="80"/>
      <c r="R275" s="80"/>
      <c r="S275" s="80"/>
      <c r="T275" s="81"/>
      <c r="AT275" s="18" t="s">
        <v>204</v>
      </c>
      <c r="AU275" s="18" t="s">
        <v>86</v>
      </c>
    </row>
    <row r="276" s="12" customFormat="1">
      <c r="B276" s="235"/>
      <c r="C276" s="236"/>
      <c r="D276" s="229" t="s">
        <v>285</v>
      </c>
      <c r="E276" s="237" t="s">
        <v>19</v>
      </c>
      <c r="F276" s="238" t="s">
        <v>2035</v>
      </c>
      <c r="G276" s="236"/>
      <c r="H276" s="239">
        <v>1185.3989999999999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AT276" s="245" t="s">
        <v>285</v>
      </c>
      <c r="AU276" s="245" t="s">
        <v>86</v>
      </c>
      <c r="AV276" s="12" t="s">
        <v>86</v>
      </c>
      <c r="AW276" s="12" t="s">
        <v>37</v>
      </c>
      <c r="AX276" s="12" t="s">
        <v>84</v>
      </c>
      <c r="AY276" s="245" t="s">
        <v>195</v>
      </c>
    </row>
    <row r="277" s="1" customFormat="1" ht="16.5" customHeight="1">
      <c r="B277" s="39"/>
      <c r="C277" s="217" t="s">
        <v>616</v>
      </c>
      <c r="D277" s="217" t="s">
        <v>198</v>
      </c>
      <c r="E277" s="218" t="s">
        <v>2036</v>
      </c>
      <c r="F277" s="219" t="s">
        <v>2037</v>
      </c>
      <c r="G277" s="220" t="s">
        <v>289</v>
      </c>
      <c r="H277" s="221">
        <v>199.53100000000001</v>
      </c>
      <c r="I277" s="222"/>
      <c r="J277" s="223">
        <f>ROUND(I277*H277,2)</f>
        <v>0</v>
      </c>
      <c r="K277" s="219" t="s">
        <v>208</v>
      </c>
      <c r="L277" s="44"/>
      <c r="M277" s="224" t="s">
        <v>19</v>
      </c>
      <c r="N277" s="225" t="s">
        <v>47</v>
      </c>
      <c r="O277" s="80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AR277" s="18" t="s">
        <v>213</v>
      </c>
      <c r="AT277" s="18" t="s">
        <v>198</v>
      </c>
      <c r="AU277" s="18" t="s">
        <v>86</v>
      </c>
      <c r="AY277" s="18" t="s">
        <v>195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8" t="s">
        <v>84</v>
      </c>
      <c r="BK277" s="228">
        <f>ROUND(I277*H277,2)</f>
        <v>0</v>
      </c>
      <c r="BL277" s="18" t="s">
        <v>213</v>
      </c>
      <c r="BM277" s="18" t="s">
        <v>2038</v>
      </c>
    </row>
    <row r="278" s="1" customFormat="1">
      <c r="B278" s="39"/>
      <c r="C278" s="40"/>
      <c r="D278" s="229" t="s">
        <v>204</v>
      </c>
      <c r="E278" s="40"/>
      <c r="F278" s="230" t="s">
        <v>2039</v>
      </c>
      <c r="G278" s="40"/>
      <c r="H278" s="40"/>
      <c r="I278" s="144"/>
      <c r="J278" s="40"/>
      <c r="K278" s="40"/>
      <c r="L278" s="44"/>
      <c r="M278" s="231"/>
      <c r="N278" s="80"/>
      <c r="O278" s="80"/>
      <c r="P278" s="80"/>
      <c r="Q278" s="80"/>
      <c r="R278" s="80"/>
      <c r="S278" s="80"/>
      <c r="T278" s="81"/>
      <c r="AT278" s="18" t="s">
        <v>204</v>
      </c>
      <c r="AU278" s="18" t="s">
        <v>86</v>
      </c>
    </row>
    <row r="279" s="12" customFormat="1">
      <c r="B279" s="235"/>
      <c r="C279" s="236"/>
      <c r="D279" s="229" t="s">
        <v>285</v>
      </c>
      <c r="E279" s="237" t="s">
        <v>19</v>
      </c>
      <c r="F279" s="238" t="s">
        <v>2040</v>
      </c>
      <c r="G279" s="236"/>
      <c r="H279" s="239">
        <v>63.561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AT279" s="245" t="s">
        <v>285</v>
      </c>
      <c r="AU279" s="245" t="s">
        <v>86</v>
      </c>
      <c r="AV279" s="12" t="s">
        <v>86</v>
      </c>
      <c r="AW279" s="12" t="s">
        <v>37</v>
      </c>
      <c r="AX279" s="12" t="s">
        <v>76</v>
      </c>
      <c r="AY279" s="245" t="s">
        <v>195</v>
      </c>
    </row>
    <row r="280" s="12" customFormat="1">
      <c r="B280" s="235"/>
      <c r="C280" s="236"/>
      <c r="D280" s="229" t="s">
        <v>285</v>
      </c>
      <c r="E280" s="237" t="s">
        <v>19</v>
      </c>
      <c r="F280" s="238" t="s">
        <v>2041</v>
      </c>
      <c r="G280" s="236"/>
      <c r="H280" s="239">
        <v>116.25700000000001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285</v>
      </c>
      <c r="AU280" s="245" t="s">
        <v>86</v>
      </c>
      <c r="AV280" s="12" t="s">
        <v>86</v>
      </c>
      <c r="AW280" s="12" t="s">
        <v>37</v>
      </c>
      <c r="AX280" s="12" t="s">
        <v>76</v>
      </c>
      <c r="AY280" s="245" t="s">
        <v>195</v>
      </c>
    </row>
    <row r="281" s="12" customFormat="1">
      <c r="B281" s="235"/>
      <c r="C281" s="236"/>
      <c r="D281" s="229" t="s">
        <v>285</v>
      </c>
      <c r="E281" s="237" t="s">
        <v>19</v>
      </c>
      <c r="F281" s="238" t="s">
        <v>2042</v>
      </c>
      <c r="G281" s="236"/>
      <c r="H281" s="239">
        <v>19.713000000000001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AT281" s="245" t="s">
        <v>285</v>
      </c>
      <c r="AU281" s="245" t="s">
        <v>86</v>
      </c>
      <c r="AV281" s="12" t="s">
        <v>86</v>
      </c>
      <c r="AW281" s="12" t="s">
        <v>37</v>
      </c>
      <c r="AX281" s="12" t="s">
        <v>76</v>
      </c>
      <c r="AY281" s="245" t="s">
        <v>195</v>
      </c>
    </row>
    <row r="282" s="13" customFormat="1">
      <c r="B282" s="246"/>
      <c r="C282" s="247"/>
      <c r="D282" s="229" t="s">
        <v>285</v>
      </c>
      <c r="E282" s="248" t="s">
        <v>19</v>
      </c>
      <c r="F282" s="249" t="s">
        <v>294</v>
      </c>
      <c r="G282" s="247"/>
      <c r="H282" s="250">
        <v>199.53100000000001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AT282" s="256" t="s">
        <v>285</v>
      </c>
      <c r="AU282" s="256" t="s">
        <v>86</v>
      </c>
      <c r="AV282" s="13" t="s">
        <v>213</v>
      </c>
      <c r="AW282" s="13" t="s">
        <v>37</v>
      </c>
      <c r="AX282" s="13" t="s">
        <v>84</v>
      </c>
      <c r="AY282" s="256" t="s">
        <v>195</v>
      </c>
    </row>
    <row r="283" s="1" customFormat="1" ht="16.5" customHeight="1">
      <c r="B283" s="39"/>
      <c r="C283" s="270" t="s">
        <v>627</v>
      </c>
      <c r="D283" s="270" t="s">
        <v>497</v>
      </c>
      <c r="E283" s="271" t="s">
        <v>2043</v>
      </c>
      <c r="F283" s="272" t="s">
        <v>2044</v>
      </c>
      <c r="G283" s="273" t="s">
        <v>336</v>
      </c>
      <c r="H283" s="274">
        <v>359.15600000000001</v>
      </c>
      <c r="I283" s="275"/>
      <c r="J283" s="276">
        <f>ROUND(I283*H283,2)</f>
        <v>0</v>
      </c>
      <c r="K283" s="272" t="s">
        <v>208</v>
      </c>
      <c r="L283" s="277"/>
      <c r="M283" s="278" t="s">
        <v>19</v>
      </c>
      <c r="N283" s="279" t="s">
        <v>47</v>
      </c>
      <c r="O283" s="80"/>
      <c r="P283" s="226">
        <f>O283*H283</f>
        <v>0</v>
      </c>
      <c r="Q283" s="226">
        <v>0</v>
      </c>
      <c r="R283" s="226">
        <f>Q283*H283</f>
        <v>0</v>
      </c>
      <c r="S283" s="226">
        <v>0</v>
      </c>
      <c r="T283" s="227">
        <f>S283*H283</f>
        <v>0</v>
      </c>
      <c r="AR283" s="18" t="s">
        <v>229</v>
      </c>
      <c r="AT283" s="18" t="s">
        <v>497</v>
      </c>
      <c r="AU283" s="18" t="s">
        <v>86</v>
      </c>
      <c r="AY283" s="18" t="s">
        <v>195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18" t="s">
        <v>84</v>
      </c>
      <c r="BK283" s="228">
        <f>ROUND(I283*H283,2)</f>
        <v>0</v>
      </c>
      <c r="BL283" s="18" t="s">
        <v>213</v>
      </c>
      <c r="BM283" s="18" t="s">
        <v>2045</v>
      </c>
    </row>
    <row r="284" s="1" customFormat="1">
      <c r="B284" s="39"/>
      <c r="C284" s="40"/>
      <c r="D284" s="229" t="s">
        <v>204</v>
      </c>
      <c r="E284" s="40"/>
      <c r="F284" s="230" t="s">
        <v>2044</v>
      </c>
      <c r="G284" s="40"/>
      <c r="H284" s="40"/>
      <c r="I284" s="144"/>
      <c r="J284" s="40"/>
      <c r="K284" s="40"/>
      <c r="L284" s="44"/>
      <c r="M284" s="231"/>
      <c r="N284" s="80"/>
      <c r="O284" s="80"/>
      <c r="P284" s="80"/>
      <c r="Q284" s="80"/>
      <c r="R284" s="80"/>
      <c r="S284" s="80"/>
      <c r="T284" s="81"/>
      <c r="AT284" s="18" t="s">
        <v>204</v>
      </c>
      <c r="AU284" s="18" t="s">
        <v>86</v>
      </c>
    </row>
    <row r="285" s="12" customFormat="1">
      <c r="B285" s="235"/>
      <c r="C285" s="236"/>
      <c r="D285" s="229" t="s">
        <v>285</v>
      </c>
      <c r="E285" s="237" t="s">
        <v>19</v>
      </c>
      <c r="F285" s="238" t="s">
        <v>2046</v>
      </c>
      <c r="G285" s="236"/>
      <c r="H285" s="239">
        <v>359.15600000000001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AT285" s="245" t="s">
        <v>285</v>
      </c>
      <c r="AU285" s="245" t="s">
        <v>86</v>
      </c>
      <c r="AV285" s="12" t="s">
        <v>86</v>
      </c>
      <c r="AW285" s="12" t="s">
        <v>37</v>
      </c>
      <c r="AX285" s="12" t="s">
        <v>84</v>
      </c>
      <c r="AY285" s="245" t="s">
        <v>195</v>
      </c>
    </row>
    <row r="286" s="11" customFormat="1" ht="22.8" customHeight="1">
      <c r="B286" s="201"/>
      <c r="C286" s="202"/>
      <c r="D286" s="203" t="s">
        <v>75</v>
      </c>
      <c r="E286" s="215" t="s">
        <v>86</v>
      </c>
      <c r="F286" s="215" t="s">
        <v>531</v>
      </c>
      <c r="G286" s="202"/>
      <c r="H286" s="202"/>
      <c r="I286" s="205"/>
      <c r="J286" s="216">
        <f>BK286</f>
        <v>0</v>
      </c>
      <c r="K286" s="202"/>
      <c r="L286" s="207"/>
      <c r="M286" s="208"/>
      <c r="N286" s="209"/>
      <c r="O286" s="209"/>
      <c r="P286" s="210">
        <f>SUM(P287:P294)</f>
        <v>0</v>
      </c>
      <c r="Q286" s="209"/>
      <c r="R286" s="210">
        <f>SUM(R287:R294)</f>
        <v>36.356054399999998</v>
      </c>
      <c r="S286" s="209"/>
      <c r="T286" s="211">
        <f>SUM(T287:T294)</f>
        <v>0</v>
      </c>
      <c r="AR286" s="212" t="s">
        <v>84</v>
      </c>
      <c r="AT286" s="213" t="s">
        <v>75</v>
      </c>
      <c r="AU286" s="213" t="s">
        <v>84</v>
      </c>
      <c r="AY286" s="212" t="s">
        <v>195</v>
      </c>
      <c r="BK286" s="214">
        <f>SUM(BK287:BK294)</f>
        <v>0</v>
      </c>
    </row>
    <row r="287" s="1" customFormat="1" ht="16.5" customHeight="1">
      <c r="B287" s="39"/>
      <c r="C287" s="217" t="s">
        <v>633</v>
      </c>
      <c r="D287" s="217" t="s">
        <v>198</v>
      </c>
      <c r="E287" s="218" t="s">
        <v>2047</v>
      </c>
      <c r="F287" s="219" t="s">
        <v>2048</v>
      </c>
      <c r="G287" s="220" t="s">
        <v>312</v>
      </c>
      <c r="H287" s="221">
        <v>160</v>
      </c>
      <c r="I287" s="222"/>
      <c r="J287" s="223">
        <f>ROUND(I287*H287,2)</f>
        <v>0</v>
      </c>
      <c r="K287" s="219" t="s">
        <v>208</v>
      </c>
      <c r="L287" s="44"/>
      <c r="M287" s="224" t="s">
        <v>19</v>
      </c>
      <c r="N287" s="225" t="s">
        <v>47</v>
      </c>
      <c r="O287" s="80"/>
      <c r="P287" s="226">
        <f>O287*H287</f>
        <v>0</v>
      </c>
      <c r="Q287" s="226">
        <v>0.22656999999999999</v>
      </c>
      <c r="R287" s="226">
        <f>Q287*H287</f>
        <v>36.251199999999997</v>
      </c>
      <c r="S287" s="226">
        <v>0</v>
      </c>
      <c r="T287" s="227">
        <f>S287*H287</f>
        <v>0</v>
      </c>
      <c r="AR287" s="18" t="s">
        <v>213</v>
      </c>
      <c r="AT287" s="18" t="s">
        <v>198</v>
      </c>
      <c r="AU287" s="18" t="s">
        <v>86</v>
      </c>
      <c r="AY287" s="18" t="s">
        <v>195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8" t="s">
        <v>84</v>
      </c>
      <c r="BK287" s="228">
        <f>ROUND(I287*H287,2)</f>
        <v>0</v>
      </c>
      <c r="BL287" s="18" t="s">
        <v>213</v>
      </c>
      <c r="BM287" s="18" t="s">
        <v>2049</v>
      </c>
    </row>
    <row r="288" s="1" customFormat="1">
      <c r="B288" s="39"/>
      <c r="C288" s="40"/>
      <c r="D288" s="229" t="s">
        <v>204</v>
      </c>
      <c r="E288" s="40"/>
      <c r="F288" s="230" t="s">
        <v>2050</v>
      </c>
      <c r="G288" s="40"/>
      <c r="H288" s="40"/>
      <c r="I288" s="144"/>
      <c r="J288" s="40"/>
      <c r="K288" s="40"/>
      <c r="L288" s="44"/>
      <c r="M288" s="231"/>
      <c r="N288" s="80"/>
      <c r="O288" s="80"/>
      <c r="P288" s="80"/>
      <c r="Q288" s="80"/>
      <c r="R288" s="80"/>
      <c r="S288" s="80"/>
      <c r="T288" s="81"/>
      <c r="AT288" s="18" t="s">
        <v>204</v>
      </c>
      <c r="AU288" s="18" t="s">
        <v>86</v>
      </c>
    </row>
    <row r="289" s="12" customFormat="1">
      <c r="B289" s="235"/>
      <c r="C289" s="236"/>
      <c r="D289" s="229" t="s">
        <v>285</v>
      </c>
      <c r="E289" s="237" t="s">
        <v>19</v>
      </c>
      <c r="F289" s="238" t="s">
        <v>2051</v>
      </c>
      <c r="G289" s="236"/>
      <c r="H289" s="239">
        <v>60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285</v>
      </c>
      <c r="AU289" s="245" t="s">
        <v>86</v>
      </c>
      <c r="AV289" s="12" t="s">
        <v>86</v>
      </c>
      <c r="AW289" s="12" t="s">
        <v>37</v>
      </c>
      <c r="AX289" s="12" t="s">
        <v>76</v>
      </c>
      <c r="AY289" s="245" t="s">
        <v>195</v>
      </c>
    </row>
    <row r="290" s="12" customFormat="1">
      <c r="B290" s="235"/>
      <c r="C290" s="236"/>
      <c r="D290" s="229" t="s">
        <v>285</v>
      </c>
      <c r="E290" s="237" t="s">
        <v>19</v>
      </c>
      <c r="F290" s="238" t="s">
        <v>2052</v>
      </c>
      <c r="G290" s="236"/>
      <c r="H290" s="239">
        <v>100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AT290" s="245" t="s">
        <v>285</v>
      </c>
      <c r="AU290" s="245" t="s">
        <v>86</v>
      </c>
      <c r="AV290" s="12" t="s">
        <v>86</v>
      </c>
      <c r="AW290" s="12" t="s">
        <v>37</v>
      </c>
      <c r="AX290" s="12" t="s">
        <v>76</v>
      </c>
      <c r="AY290" s="245" t="s">
        <v>195</v>
      </c>
    </row>
    <row r="291" s="13" customFormat="1">
      <c r="B291" s="246"/>
      <c r="C291" s="247"/>
      <c r="D291" s="229" t="s">
        <v>285</v>
      </c>
      <c r="E291" s="248" t="s">
        <v>19</v>
      </c>
      <c r="F291" s="249" t="s">
        <v>294</v>
      </c>
      <c r="G291" s="247"/>
      <c r="H291" s="250">
        <v>160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AT291" s="256" t="s">
        <v>285</v>
      </c>
      <c r="AU291" s="256" t="s">
        <v>86</v>
      </c>
      <c r="AV291" s="13" t="s">
        <v>213</v>
      </c>
      <c r="AW291" s="13" t="s">
        <v>37</v>
      </c>
      <c r="AX291" s="13" t="s">
        <v>84</v>
      </c>
      <c r="AY291" s="256" t="s">
        <v>195</v>
      </c>
    </row>
    <row r="292" s="1" customFormat="1" ht="16.5" customHeight="1">
      <c r="B292" s="39"/>
      <c r="C292" s="217" t="s">
        <v>638</v>
      </c>
      <c r="D292" s="217" t="s">
        <v>198</v>
      </c>
      <c r="E292" s="218" t="s">
        <v>2053</v>
      </c>
      <c r="F292" s="219" t="s">
        <v>2054</v>
      </c>
      <c r="G292" s="220" t="s">
        <v>312</v>
      </c>
      <c r="H292" s="221">
        <v>374.48000000000002</v>
      </c>
      <c r="I292" s="222"/>
      <c r="J292" s="223">
        <f>ROUND(I292*H292,2)</f>
        <v>0</v>
      </c>
      <c r="K292" s="219" t="s">
        <v>208</v>
      </c>
      <c r="L292" s="44"/>
      <c r="M292" s="224" t="s">
        <v>19</v>
      </c>
      <c r="N292" s="225" t="s">
        <v>47</v>
      </c>
      <c r="O292" s="80"/>
      <c r="P292" s="226">
        <f>O292*H292</f>
        <v>0</v>
      </c>
      <c r="Q292" s="226">
        <v>0.00027999999999999998</v>
      </c>
      <c r="R292" s="226">
        <f>Q292*H292</f>
        <v>0.1048544</v>
      </c>
      <c r="S292" s="226">
        <v>0</v>
      </c>
      <c r="T292" s="227">
        <f>S292*H292</f>
        <v>0</v>
      </c>
      <c r="AR292" s="18" t="s">
        <v>213</v>
      </c>
      <c r="AT292" s="18" t="s">
        <v>198</v>
      </c>
      <c r="AU292" s="18" t="s">
        <v>86</v>
      </c>
      <c r="AY292" s="18" t="s">
        <v>195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8" t="s">
        <v>84</v>
      </c>
      <c r="BK292" s="228">
        <f>ROUND(I292*H292,2)</f>
        <v>0</v>
      </c>
      <c r="BL292" s="18" t="s">
        <v>213</v>
      </c>
      <c r="BM292" s="18" t="s">
        <v>2055</v>
      </c>
    </row>
    <row r="293" s="1" customFormat="1">
      <c r="B293" s="39"/>
      <c r="C293" s="40"/>
      <c r="D293" s="229" t="s">
        <v>204</v>
      </c>
      <c r="E293" s="40"/>
      <c r="F293" s="230" t="s">
        <v>2056</v>
      </c>
      <c r="G293" s="40"/>
      <c r="H293" s="40"/>
      <c r="I293" s="144"/>
      <c r="J293" s="40"/>
      <c r="K293" s="40"/>
      <c r="L293" s="44"/>
      <c r="M293" s="231"/>
      <c r="N293" s="80"/>
      <c r="O293" s="80"/>
      <c r="P293" s="80"/>
      <c r="Q293" s="80"/>
      <c r="R293" s="80"/>
      <c r="S293" s="80"/>
      <c r="T293" s="81"/>
      <c r="AT293" s="18" t="s">
        <v>204</v>
      </c>
      <c r="AU293" s="18" t="s">
        <v>86</v>
      </c>
    </row>
    <row r="294" s="12" customFormat="1">
      <c r="B294" s="235"/>
      <c r="C294" s="236"/>
      <c r="D294" s="229" t="s">
        <v>285</v>
      </c>
      <c r="E294" s="237" t="s">
        <v>19</v>
      </c>
      <c r="F294" s="238" t="s">
        <v>2057</v>
      </c>
      <c r="G294" s="236"/>
      <c r="H294" s="239">
        <v>374.48000000000002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285</v>
      </c>
      <c r="AU294" s="245" t="s">
        <v>86</v>
      </c>
      <c r="AV294" s="12" t="s">
        <v>86</v>
      </c>
      <c r="AW294" s="12" t="s">
        <v>37</v>
      </c>
      <c r="AX294" s="12" t="s">
        <v>84</v>
      </c>
      <c r="AY294" s="245" t="s">
        <v>195</v>
      </c>
    </row>
    <row r="295" s="11" customFormat="1" ht="22.8" customHeight="1">
      <c r="B295" s="201"/>
      <c r="C295" s="202"/>
      <c r="D295" s="203" t="s">
        <v>75</v>
      </c>
      <c r="E295" s="215" t="s">
        <v>121</v>
      </c>
      <c r="F295" s="215" t="s">
        <v>537</v>
      </c>
      <c r="G295" s="202"/>
      <c r="H295" s="202"/>
      <c r="I295" s="205"/>
      <c r="J295" s="216">
        <f>BK295</f>
        <v>0</v>
      </c>
      <c r="K295" s="202"/>
      <c r="L295" s="207"/>
      <c r="M295" s="208"/>
      <c r="N295" s="209"/>
      <c r="O295" s="209"/>
      <c r="P295" s="210">
        <f>SUM(P296:P309)</f>
        <v>0</v>
      </c>
      <c r="Q295" s="209"/>
      <c r="R295" s="210">
        <f>SUM(R296:R309)</f>
        <v>0</v>
      </c>
      <c r="S295" s="209"/>
      <c r="T295" s="211">
        <f>SUM(T296:T309)</f>
        <v>0.71500000000000008</v>
      </c>
      <c r="AR295" s="212" t="s">
        <v>84</v>
      </c>
      <c r="AT295" s="213" t="s">
        <v>75</v>
      </c>
      <c r="AU295" s="213" t="s">
        <v>84</v>
      </c>
      <c r="AY295" s="212" t="s">
        <v>195</v>
      </c>
      <c r="BK295" s="214">
        <f>SUM(BK296:BK309)</f>
        <v>0</v>
      </c>
    </row>
    <row r="296" s="1" customFormat="1" ht="16.5" customHeight="1">
      <c r="B296" s="39"/>
      <c r="C296" s="217" t="s">
        <v>643</v>
      </c>
      <c r="D296" s="217" t="s">
        <v>198</v>
      </c>
      <c r="E296" s="218" t="s">
        <v>2058</v>
      </c>
      <c r="F296" s="219" t="s">
        <v>2059</v>
      </c>
      <c r="G296" s="220" t="s">
        <v>289</v>
      </c>
      <c r="H296" s="221">
        <v>0.32500000000000001</v>
      </c>
      <c r="I296" s="222"/>
      <c r="J296" s="223">
        <f>ROUND(I296*H296,2)</f>
        <v>0</v>
      </c>
      <c r="K296" s="219" t="s">
        <v>208</v>
      </c>
      <c r="L296" s="44"/>
      <c r="M296" s="224" t="s">
        <v>19</v>
      </c>
      <c r="N296" s="225" t="s">
        <v>47</v>
      </c>
      <c r="O296" s="80"/>
      <c r="P296" s="226">
        <f>O296*H296</f>
        <v>0</v>
      </c>
      <c r="Q296" s="226">
        <v>0</v>
      </c>
      <c r="R296" s="226">
        <f>Q296*H296</f>
        <v>0</v>
      </c>
      <c r="S296" s="226">
        <v>2.2000000000000002</v>
      </c>
      <c r="T296" s="227">
        <f>S296*H296</f>
        <v>0.71500000000000008</v>
      </c>
      <c r="AR296" s="18" t="s">
        <v>213</v>
      </c>
      <c r="AT296" s="18" t="s">
        <v>198</v>
      </c>
      <c r="AU296" s="18" t="s">
        <v>86</v>
      </c>
      <c r="AY296" s="18" t="s">
        <v>195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8" t="s">
        <v>84</v>
      </c>
      <c r="BK296" s="228">
        <f>ROUND(I296*H296,2)</f>
        <v>0</v>
      </c>
      <c r="BL296" s="18" t="s">
        <v>213</v>
      </c>
      <c r="BM296" s="18" t="s">
        <v>2060</v>
      </c>
    </row>
    <row r="297" s="1" customFormat="1">
      <c r="B297" s="39"/>
      <c r="C297" s="40"/>
      <c r="D297" s="229" t="s">
        <v>204</v>
      </c>
      <c r="E297" s="40"/>
      <c r="F297" s="230" t="s">
        <v>2061</v>
      </c>
      <c r="G297" s="40"/>
      <c r="H297" s="40"/>
      <c r="I297" s="144"/>
      <c r="J297" s="40"/>
      <c r="K297" s="40"/>
      <c r="L297" s="44"/>
      <c r="M297" s="231"/>
      <c r="N297" s="80"/>
      <c r="O297" s="80"/>
      <c r="P297" s="80"/>
      <c r="Q297" s="80"/>
      <c r="R297" s="80"/>
      <c r="S297" s="80"/>
      <c r="T297" s="81"/>
      <c r="AT297" s="18" t="s">
        <v>204</v>
      </c>
      <c r="AU297" s="18" t="s">
        <v>86</v>
      </c>
    </row>
    <row r="298" s="12" customFormat="1">
      <c r="B298" s="235"/>
      <c r="C298" s="236"/>
      <c r="D298" s="229" t="s">
        <v>285</v>
      </c>
      <c r="E298" s="237" t="s">
        <v>19</v>
      </c>
      <c r="F298" s="238" t="s">
        <v>2062</v>
      </c>
      <c r="G298" s="236"/>
      <c r="H298" s="239">
        <v>0.32500000000000001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AT298" s="245" t="s">
        <v>285</v>
      </c>
      <c r="AU298" s="245" t="s">
        <v>86</v>
      </c>
      <c r="AV298" s="12" t="s">
        <v>86</v>
      </c>
      <c r="AW298" s="12" t="s">
        <v>37</v>
      </c>
      <c r="AX298" s="12" t="s">
        <v>84</v>
      </c>
      <c r="AY298" s="245" t="s">
        <v>195</v>
      </c>
    </row>
    <row r="299" s="1" customFormat="1" ht="16.5" customHeight="1">
      <c r="B299" s="39"/>
      <c r="C299" s="217" t="s">
        <v>648</v>
      </c>
      <c r="D299" s="217" t="s">
        <v>198</v>
      </c>
      <c r="E299" s="218" t="s">
        <v>2063</v>
      </c>
      <c r="F299" s="219" t="s">
        <v>2064</v>
      </c>
      <c r="G299" s="220" t="s">
        <v>289</v>
      </c>
      <c r="H299" s="221">
        <v>0.188</v>
      </c>
      <c r="I299" s="222"/>
      <c r="J299" s="223">
        <f>ROUND(I299*H299,2)</f>
        <v>0</v>
      </c>
      <c r="K299" s="219" t="s">
        <v>19</v>
      </c>
      <c r="L299" s="44"/>
      <c r="M299" s="224" t="s">
        <v>19</v>
      </c>
      <c r="N299" s="225" t="s">
        <v>47</v>
      </c>
      <c r="O299" s="80"/>
      <c r="P299" s="226">
        <f>O299*H299</f>
        <v>0</v>
      </c>
      <c r="Q299" s="226">
        <v>0</v>
      </c>
      <c r="R299" s="226">
        <f>Q299*H299</f>
        <v>0</v>
      </c>
      <c r="S299" s="226">
        <v>0</v>
      </c>
      <c r="T299" s="227">
        <f>S299*H299</f>
        <v>0</v>
      </c>
      <c r="AR299" s="18" t="s">
        <v>213</v>
      </c>
      <c r="AT299" s="18" t="s">
        <v>198</v>
      </c>
      <c r="AU299" s="18" t="s">
        <v>86</v>
      </c>
      <c r="AY299" s="18" t="s">
        <v>195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8" t="s">
        <v>84</v>
      </c>
      <c r="BK299" s="228">
        <f>ROUND(I299*H299,2)</f>
        <v>0</v>
      </c>
      <c r="BL299" s="18" t="s">
        <v>213</v>
      </c>
      <c r="BM299" s="18" t="s">
        <v>2065</v>
      </c>
    </row>
    <row r="300" s="1" customFormat="1">
      <c r="B300" s="39"/>
      <c r="C300" s="40"/>
      <c r="D300" s="229" t="s">
        <v>204</v>
      </c>
      <c r="E300" s="40"/>
      <c r="F300" s="230" t="s">
        <v>2064</v>
      </c>
      <c r="G300" s="40"/>
      <c r="H300" s="40"/>
      <c r="I300" s="144"/>
      <c r="J300" s="40"/>
      <c r="K300" s="40"/>
      <c r="L300" s="44"/>
      <c r="M300" s="231"/>
      <c r="N300" s="80"/>
      <c r="O300" s="80"/>
      <c r="P300" s="80"/>
      <c r="Q300" s="80"/>
      <c r="R300" s="80"/>
      <c r="S300" s="80"/>
      <c r="T300" s="81"/>
      <c r="AT300" s="18" t="s">
        <v>204</v>
      </c>
      <c r="AU300" s="18" t="s">
        <v>86</v>
      </c>
    </row>
    <row r="301" s="12" customFormat="1">
      <c r="B301" s="235"/>
      <c r="C301" s="236"/>
      <c r="D301" s="229" t="s">
        <v>285</v>
      </c>
      <c r="E301" s="237" t="s">
        <v>19</v>
      </c>
      <c r="F301" s="238" t="s">
        <v>2066</v>
      </c>
      <c r="G301" s="236"/>
      <c r="H301" s="239">
        <v>0.188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285</v>
      </c>
      <c r="AU301" s="245" t="s">
        <v>86</v>
      </c>
      <c r="AV301" s="12" t="s">
        <v>86</v>
      </c>
      <c r="AW301" s="12" t="s">
        <v>37</v>
      </c>
      <c r="AX301" s="12" t="s">
        <v>84</v>
      </c>
      <c r="AY301" s="245" t="s">
        <v>195</v>
      </c>
    </row>
    <row r="302" s="1" customFormat="1" ht="16.5" customHeight="1">
      <c r="B302" s="39"/>
      <c r="C302" s="217" t="s">
        <v>654</v>
      </c>
      <c r="D302" s="217" t="s">
        <v>198</v>
      </c>
      <c r="E302" s="218" t="s">
        <v>2067</v>
      </c>
      <c r="F302" s="219" t="s">
        <v>2068</v>
      </c>
      <c r="G302" s="220" t="s">
        <v>312</v>
      </c>
      <c r="H302" s="221">
        <v>398.80000000000001</v>
      </c>
      <c r="I302" s="222"/>
      <c r="J302" s="223">
        <f>ROUND(I302*H302,2)</f>
        <v>0</v>
      </c>
      <c r="K302" s="219" t="s">
        <v>208</v>
      </c>
      <c r="L302" s="44"/>
      <c r="M302" s="224" t="s">
        <v>19</v>
      </c>
      <c r="N302" s="225" t="s">
        <v>47</v>
      </c>
      <c r="O302" s="80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AR302" s="18" t="s">
        <v>213</v>
      </c>
      <c r="AT302" s="18" t="s">
        <v>198</v>
      </c>
      <c r="AU302" s="18" t="s">
        <v>86</v>
      </c>
      <c r="AY302" s="18" t="s">
        <v>195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8" t="s">
        <v>84</v>
      </c>
      <c r="BK302" s="228">
        <f>ROUND(I302*H302,2)</f>
        <v>0</v>
      </c>
      <c r="BL302" s="18" t="s">
        <v>213</v>
      </c>
      <c r="BM302" s="18" t="s">
        <v>2069</v>
      </c>
    </row>
    <row r="303" s="1" customFormat="1">
      <c r="B303" s="39"/>
      <c r="C303" s="40"/>
      <c r="D303" s="229" t="s">
        <v>204</v>
      </c>
      <c r="E303" s="40"/>
      <c r="F303" s="230" t="s">
        <v>2070</v>
      </c>
      <c r="G303" s="40"/>
      <c r="H303" s="40"/>
      <c r="I303" s="144"/>
      <c r="J303" s="40"/>
      <c r="K303" s="40"/>
      <c r="L303" s="44"/>
      <c r="M303" s="231"/>
      <c r="N303" s="80"/>
      <c r="O303" s="80"/>
      <c r="P303" s="80"/>
      <c r="Q303" s="80"/>
      <c r="R303" s="80"/>
      <c r="S303" s="80"/>
      <c r="T303" s="81"/>
      <c r="AT303" s="18" t="s">
        <v>204</v>
      </c>
      <c r="AU303" s="18" t="s">
        <v>86</v>
      </c>
    </row>
    <row r="304" s="12" customFormat="1">
      <c r="B304" s="235"/>
      <c r="C304" s="236"/>
      <c r="D304" s="229" t="s">
        <v>285</v>
      </c>
      <c r="E304" s="237" t="s">
        <v>19</v>
      </c>
      <c r="F304" s="238" t="s">
        <v>2071</v>
      </c>
      <c r="G304" s="236"/>
      <c r="H304" s="239">
        <v>280.80000000000001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AT304" s="245" t="s">
        <v>285</v>
      </c>
      <c r="AU304" s="245" t="s">
        <v>86</v>
      </c>
      <c r="AV304" s="12" t="s">
        <v>86</v>
      </c>
      <c r="AW304" s="12" t="s">
        <v>37</v>
      </c>
      <c r="AX304" s="12" t="s">
        <v>76</v>
      </c>
      <c r="AY304" s="245" t="s">
        <v>195</v>
      </c>
    </row>
    <row r="305" s="12" customFormat="1">
      <c r="B305" s="235"/>
      <c r="C305" s="236"/>
      <c r="D305" s="229" t="s">
        <v>285</v>
      </c>
      <c r="E305" s="237" t="s">
        <v>19</v>
      </c>
      <c r="F305" s="238" t="s">
        <v>2072</v>
      </c>
      <c r="G305" s="236"/>
      <c r="H305" s="239">
        <v>118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AT305" s="245" t="s">
        <v>285</v>
      </c>
      <c r="AU305" s="245" t="s">
        <v>86</v>
      </c>
      <c r="AV305" s="12" t="s">
        <v>86</v>
      </c>
      <c r="AW305" s="12" t="s">
        <v>37</v>
      </c>
      <c r="AX305" s="12" t="s">
        <v>76</v>
      </c>
      <c r="AY305" s="245" t="s">
        <v>195</v>
      </c>
    </row>
    <row r="306" s="13" customFormat="1">
      <c r="B306" s="246"/>
      <c r="C306" s="247"/>
      <c r="D306" s="229" t="s">
        <v>285</v>
      </c>
      <c r="E306" s="248" t="s">
        <v>19</v>
      </c>
      <c r="F306" s="249" t="s">
        <v>294</v>
      </c>
      <c r="G306" s="247"/>
      <c r="H306" s="250">
        <v>398.80000000000001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AT306" s="256" t="s">
        <v>285</v>
      </c>
      <c r="AU306" s="256" t="s">
        <v>86</v>
      </c>
      <c r="AV306" s="13" t="s">
        <v>213</v>
      </c>
      <c r="AW306" s="13" t="s">
        <v>37</v>
      </c>
      <c r="AX306" s="13" t="s">
        <v>84</v>
      </c>
      <c r="AY306" s="256" t="s">
        <v>195</v>
      </c>
    </row>
    <row r="307" s="1" customFormat="1" ht="16.5" customHeight="1">
      <c r="B307" s="39"/>
      <c r="C307" s="217" t="s">
        <v>660</v>
      </c>
      <c r="D307" s="217" t="s">
        <v>198</v>
      </c>
      <c r="E307" s="218" t="s">
        <v>2073</v>
      </c>
      <c r="F307" s="219" t="s">
        <v>2074</v>
      </c>
      <c r="G307" s="220" t="s">
        <v>223</v>
      </c>
      <c r="H307" s="221">
        <v>1</v>
      </c>
      <c r="I307" s="222"/>
      <c r="J307" s="223">
        <f>ROUND(I307*H307,2)</f>
        <v>0</v>
      </c>
      <c r="K307" s="219" t="s">
        <v>19</v>
      </c>
      <c r="L307" s="44"/>
      <c r="M307" s="224" t="s">
        <v>19</v>
      </c>
      <c r="N307" s="225" t="s">
        <v>47</v>
      </c>
      <c r="O307" s="80"/>
      <c r="P307" s="226">
        <f>O307*H307</f>
        <v>0</v>
      </c>
      <c r="Q307" s="226">
        <v>0</v>
      </c>
      <c r="R307" s="226">
        <f>Q307*H307</f>
        <v>0</v>
      </c>
      <c r="S307" s="226">
        <v>0</v>
      </c>
      <c r="T307" s="227">
        <f>S307*H307</f>
        <v>0</v>
      </c>
      <c r="AR307" s="18" t="s">
        <v>213</v>
      </c>
      <c r="AT307" s="18" t="s">
        <v>198</v>
      </c>
      <c r="AU307" s="18" t="s">
        <v>86</v>
      </c>
      <c r="AY307" s="18" t="s">
        <v>195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8" t="s">
        <v>84</v>
      </c>
      <c r="BK307" s="228">
        <f>ROUND(I307*H307,2)</f>
        <v>0</v>
      </c>
      <c r="BL307" s="18" t="s">
        <v>213</v>
      </c>
      <c r="BM307" s="18" t="s">
        <v>2075</v>
      </c>
    </row>
    <row r="308" s="1" customFormat="1">
      <c r="B308" s="39"/>
      <c r="C308" s="40"/>
      <c r="D308" s="229" t="s">
        <v>204</v>
      </c>
      <c r="E308" s="40"/>
      <c r="F308" s="230" t="s">
        <v>2074</v>
      </c>
      <c r="G308" s="40"/>
      <c r="H308" s="40"/>
      <c r="I308" s="144"/>
      <c r="J308" s="40"/>
      <c r="K308" s="40"/>
      <c r="L308" s="44"/>
      <c r="M308" s="231"/>
      <c r="N308" s="80"/>
      <c r="O308" s="80"/>
      <c r="P308" s="80"/>
      <c r="Q308" s="80"/>
      <c r="R308" s="80"/>
      <c r="S308" s="80"/>
      <c r="T308" s="81"/>
      <c r="AT308" s="18" t="s">
        <v>204</v>
      </c>
      <c r="AU308" s="18" t="s">
        <v>86</v>
      </c>
    </row>
    <row r="309" s="12" customFormat="1">
      <c r="B309" s="235"/>
      <c r="C309" s="236"/>
      <c r="D309" s="229" t="s">
        <v>285</v>
      </c>
      <c r="E309" s="237" t="s">
        <v>19</v>
      </c>
      <c r="F309" s="238" t="s">
        <v>2076</v>
      </c>
      <c r="G309" s="236"/>
      <c r="H309" s="239">
        <v>1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AT309" s="245" t="s">
        <v>285</v>
      </c>
      <c r="AU309" s="245" t="s">
        <v>86</v>
      </c>
      <c r="AV309" s="12" t="s">
        <v>86</v>
      </c>
      <c r="AW309" s="12" t="s">
        <v>37</v>
      </c>
      <c r="AX309" s="12" t="s">
        <v>84</v>
      </c>
      <c r="AY309" s="245" t="s">
        <v>195</v>
      </c>
    </row>
    <row r="310" s="11" customFormat="1" ht="22.8" customHeight="1">
      <c r="B310" s="201"/>
      <c r="C310" s="202"/>
      <c r="D310" s="203" t="s">
        <v>75</v>
      </c>
      <c r="E310" s="215" t="s">
        <v>213</v>
      </c>
      <c r="F310" s="215" t="s">
        <v>543</v>
      </c>
      <c r="G310" s="202"/>
      <c r="H310" s="202"/>
      <c r="I310" s="205"/>
      <c r="J310" s="216">
        <f>BK310</f>
        <v>0</v>
      </c>
      <c r="K310" s="202"/>
      <c r="L310" s="207"/>
      <c r="M310" s="208"/>
      <c r="N310" s="209"/>
      <c r="O310" s="209"/>
      <c r="P310" s="210">
        <f>SUM(P311:P354)</f>
        <v>0</v>
      </c>
      <c r="Q310" s="209"/>
      <c r="R310" s="210">
        <f>SUM(R311:R354)</f>
        <v>185.57508281</v>
      </c>
      <c r="S310" s="209"/>
      <c r="T310" s="211">
        <f>SUM(T311:T354)</f>
        <v>0</v>
      </c>
      <c r="AR310" s="212" t="s">
        <v>84</v>
      </c>
      <c r="AT310" s="213" t="s">
        <v>75</v>
      </c>
      <c r="AU310" s="213" t="s">
        <v>84</v>
      </c>
      <c r="AY310" s="212" t="s">
        <v>195</v>
      </c>
      <c r="BK310" s="214">
        <f>SUM(BK311:BK354)</f>
        <v>0</v>
      </c>
    </row>
    <row r="311" s="1" customFormat="1" ht="16.5" customHeight="1">
      <c r="B311" s="39"/>
      <c r="C311" s="217" t="s">
        <v>665</v>
      </c>
      <c r="D311" s="217" t="s">
        <v>198</v>
      </c>
      <c r="E311" s="218" t="s">
        <v>2077</v>
      </c>
      <c r="F311" s="219" t="s">
        <v>2078</v>
      </c>
      <c r="G311" s="220" t="s">
        <v>289</v>
      </c>
      <c r="H311" s="221">
        <v>13.053000000000001</v>
      </c>
      <c r="I311" s="222"/>
      <c r="J311" s="223">
        <f>ROUND(I311*H311,2)</f>
        <v>0</v>
      </c>
      <c r="K311" s="219" t="s">
        <v>208</v>
      </c>
      <c r="L311" s="44"/>
      <c r="M311" s="224" t="s">
        <v>19</v>
      </c>
      <c r="N311" s="225" t="s">
        <v>47</v>
      </c>
      <c r="O311" s="80"/>
      <c r="P311" s="226">
        <f>O311*H311</f>
        <v>0</v>
      </c>
      <c r="Q311" s="226">
        <v>1.8907700000000001</v>
      </c>
      <c r="R311" s="226">
        <f>Q311*H311</f>
        <v>24.680220810000002</v>
      </c>
      <c r="S311" s="226">
        <v>0</v>
      </c>
      <c r="T311" s="227">
        <f>S311*H311</f>
        <v>0</v>
      </c>
      <c r="AR311" s="18" t="s">
        <v>213</v>
      </c>
      <c r="AT311" s="18" t="s">
        <v>198</v>
      </c>
      <c r="AU311" s="18" t="s">
        <v>86</v>
      </c>
      <c r="AY311" s="18" t="s">
        <v>195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8" t="s">
        <v>84</v>
      </c>
      <c r="BK311" s="228">
        <f>ROUND(I311*H311,2)</f>
        <v>0</v>
      </c>
      <c r="BL311" s="18" t="s">
        <v>213</v>
      </c>
      <c r="BM311" s="18" t="s">
        <v>2079</v>
      </c>
    </row>
    <row r="312" s="1" customFormat="1">
      <c r="B312" s="39"/>
      <c r="C312" s="40"/>
      <c r="D312" s="229" t="s">
        <v>204</v>
      </c>
      <c r="E312" s="40"/>
      <c r="F312" s="230" t="s">
        <v>2080</v>
      </c>
      <c r="G312" s="40"/>
      <c r="H312" s="40"/>
      <c r="I312" s="144"/>
      <c r="J312" s="40"/>
      <c r="K312" s="40"/>
      <c r="L312" s="44"/>
      <c r="M312" s="231"/>
      <c r="N312" s="80"/>
      <c r="O312" s="80"/>
      <c r="P312" s="80"/>
      <c r="Q312" s="80"/>
      <c r="R312" s="80"/>
      <c r="S312" s="80"/>
      <c r="T312" s="81"/>
      <c r="AT312" s="18" t="s">
        <v>204</v>
      </c>
      <c r="AU312" s="18" t="s">
        <v>86</v>
      </c>
    </row>
    <row r="313" s="12" customFormat="1">
      <c r="B313" s="235"/>
      <c r="C313" s="236"/>
      <c r="D313" s="229" t="s">
        <v>285</v>
      </c>
      <c r="E313" s="237" t="s">
        <v>19</v>
      </c>
      <c r="F313" s="238" t="s">
        <v>2081</v>
      </c>
      <c r="G313" s="236"/>
      <c r="H313" s="239">
        <v>13.053000000000001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AT313" s="245" t="s">
        <v>285</v>
      </c>
      <c r="AU313" s="245" t="s">
        <v>86</v>
      </c>
      <c r="AV313" s="12" t="s">
        <v>86</v>
      </c>
      <c r="AW313" s="12" t="s">
        <v>37</v>
      </c>
      <c r="AX313" s="12" t="s">
        <v>84</v>
      </c>
      <c r="AY313" s="245" t="s">
        <v>195</v>
      </c>
    </row>
    <row r="314" s="1" customFormat="1" ht="16.5" customHeight="1">
      <c r="B314" s="39"/>
      <c r="C314" s="217" t="s">
        <v>671</v>
      </c>
      <c r="D314" s="217" t="s">
        <v>198</v>
      </c>
      <c r="E314" s="218" t="s">
        <v>2082</v>
      </c>
      <c r="F314" s="219" t="s">
        <v>2083</v>
      </c>
      <c r="G314" s="220" t="s">
        <v>289</v>
      </c>
      <c r="H314" s="221">
        <v>14.994</v>
      </c>
      <c r="I314" s="222"/>
      <c r="J314" s="223">
        <f>ROUND(I314*H314,2)</f>
        <v>0</v>
      </c>
      <c r="K314" s="219" t="s">
        <v>19</v>
      </c>
      <c r="L314" s="44"/>
      <c r="M314" s="224" t="s">
        <v>19</v>
      </c>
      <c r="N314" s="225" t="s">
        <v>47</v>
      </c>
      <c r="O314" s="80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AR314" s="18" t="s">
        <v>213</v>
      </c>
      <c r="AT314" s="18" t="s">
        <v>198</v>
      </c>
      <c r="AU314" s="18" t="s">
        <v>86</v>
      </c>
      <c r="AY314" s="18" t="s">
        <v>195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8" t="s">
        <v>84</v>
      </c>
      <c r="BK314" s="228">
        <f>ROUND(I314*H314,2)</f>
        <v>0</v>
      </c>
      <c r="BL314" s="18" t="s">
        <v>213</v>
      </c>
      <c r="BM314" s="18" t="s">
        <v>2084</v>
      </c>
    </row>
    <row r="315" s="1" customFormat="1">
      <c r="B315" s="39"/>
      <c r="C315" s="40"/>
      <c r="D315" s="229" t="s">
        <v>204</v>
      </c>
      <c r="E315" s="40"/>
      <c r="F315" s="230" t="s">
        <v>2083</v>
      </c>
      <c r="G315" s="40"/>
      <c r="H315" s="40"/>
      <c r="I315" s="144"/>
      <c r="J315" s="40"/>
      <c r="K315" s="40"/>
      <c r="L315" s="44"/>
      <c r="M315" s="231"/>
      <c r="N315" s="80"/>
      <c r="O315" s="80"/>
      <c r="P315" s="80"/>
      <c r="Q315" s="80"/>
      <c r="R315" s="80"/>
      <c r="S315" s="80"/>
      <c r="T315" s="81"/>
      <c r="AT315" s="18" t="s">
        <v>204</v>
      </c>
      <c r="AU315" s="18" t="s">
        <v>86</v>
      </c>
    </row>
    <row r="316" s="12" customFormat="1">
      <c r="B316" s="235"/>
      <c r="C316" s="236"/>
      <c r="D316" s="229" t="s">
        <v>285</v>
      </c>
      <c r="E316" s="237" t="s">
        <v>19</v>
      </c>
      <c r="F316" s="238" t="s">
        <v>2085</v>
      </c>
      <c r="G316" s="236"/>
      <c r="H316" s="239">
        <v>14.994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AT316" s="245" t="s">
        <v>285</v>
      </c>
      <c r="AU316" s="245" t="s">
        <v>86</v>
      </c>
      <c r="AV316" s="12" t="s">
        <v>86</v>
      </c>
      <c r="AW316" s="12" t="s">
        <v>37</v>
      </c>
      <c r="AX316" s="12" t="s">
        <v>84</v>
      </c>
      <c r="AY316" s="245" t="s">
        <v>195</v>
      </c>
    </row>
    <row r="317" s="1" customFormat="1" ht="16.5" customHeight="1">
      <c r="B317" s="39"/>
      <c r="C317" s="217" t="s">
        <v>677</v>
      </c>
      <c r="D317" s="217" t="s">
        <v>198</v>
      </c>
      <c r="E317" s="218" t="s">
        <v>2086</v>
      </c>
      <c r="F317" s="219" t="s">
        <v>2087</v>
      </c>
      <c r="G317" s="220" t="s">
        <v>223</v>
      </c>
      <c r="H317" s="221">
        <v>12</v>
      </c>
      <c r="I317" s="222"/>
      <c r="J317" s="223">
        <f>ROUND(I317*H317,2)</f>
        <v>0</v>
      </c>
      <c r="K317" s="219" t="s">
        <v>208</v>
      </c>
      <c r="L317" s="44"/>
      <c r="M317" s="224" t="s">
        <v>19</v>
      </c>
      <c r="N317" s="225" t="s">
        <v>47</v>
      </c>
      <c r="O317" s="80"/>
      <c r="P317" s="226">
        <f>O317*H317</f>
        <v>0</v>
      </c>
      <c r="Q317" s="226">
        <v>0.0066</v>
      </c>
      <c r="R317" s="226">
        <f>Q317*H317</f>
        <v>0.079199999999999993</v>
      </c>
      <c r="S317" s="226">
        <v>0</v>
      </c>
      <c r="T317" s="227">
        <f>S317*H317</f>
        <v>0</v>
      </c>
      <c r="AR317" s="18" t="s">
        <v>213</v>
      </c>
      <c r="AT317" s="18" t="s">
        <v>198</v>
      </c>
      <c r="AU317" s="18" t="s">
        <v>86</v>
      </c>
      <c r="AY317" s="18" t="s">
        <v>195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8" t="s">
        <v>84</v>
      </c>
      <c r="BK317" s="228">
        <f>ROUND(I317*H317,2)</f>
        <v>0</v>
      </c>
      <c r="BL317" s="18" t="s">
        <v>213</v>
      </c>
      <c r="BM317" s="18" t="s">
        <v>2088</v>
      </c>
    </row>
    <row r="318" s="1" customFormat="1">
      <c r="B318" s="39"/>
      <c r="C318" s="40"/>
      <c r="D318" s="229" t="s">
        <v>204</v>
      </c>
      <c r="E318" s="40"/>
      <c r="F318" s="230" t="s">
        <v>2089</v>
      </c>
      <c r="G318" s="40"/>
      <c r="H318" s="40"/>
      <c r="I318" s="144"/>
      <c r="J318" s="40"/>
      <c r="K318" s="40"/>
      <c r="L318" s="44"/>
      <c r="M318" s="231"/>
      <c r="N318" s="80"/>
      <c r="O318" s="80"/>
      <c r="P318" s="80"/>
      <c r="Q318" s="80"/>
      <c r="R318" s="80"/>
      <c r="S318" s="80"/>
      <c r="T318" s="81"/>
      <c r="AT318" s="18" t="s">
        <v>204</v>
      </c>
      <c r="AU318" s="18" t="s">
        <v>86</v>
      </c>
    </row>
    <row r="319" s="12" customFormat="1">
      <c r="B319" s="235"/>
      <c r="C319" s="236"/>
      <c r="D319" s="229" t="s">
        <v>285</v>
      </c>
      <c r="E319" s="237" t="s">
        <v>19</v>
      </c>
      <c r="F319" s="238" t="s">
        <v>2090</v>
      </c>
      <c r="G319" s="236"/>
      <c r="H319" s="239">
        <v>12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AT319" s="245" t="s">
        <v>285</v>
      </c>
      <c r="AU319" s="245" t="s">
        <v>86</v>
      </c>
      <c r="AV319" s="12" t="s">
        <v>86</v>
      </c>
      <c r="AW319" s="12" t="s">
        <v>37</v>
      </c>
      <c r="AX319" s="12" t="s">
        <v>84</v>
      </c>
      <c r="AY319" s="245" t="s">
        <v>195</v>
      </c>
    </row>
    <row r="320" s="1" customFormat="1" ht="16.5" customHeight="1">
      <c r="B320" s="39"/>
      <c r="C320" s="270" t="s">
        <v>686</v>
      </c>
      <c r="D320" s="270" t="s">
        <v>497</v>
      </c>
      <c r="E320" s="271" t="s">
        <v>2091</v>
      </c>
      <c r="F320" s="272" t="s">
        <v>2092</v>
      </c>
      <c r="G320" s="273" t="s">
        <v>223</v>
      </c>
      <c r="H320" s="274">
        <v>6</v>
      </c>
      <c r="I320" s="275"/>
      <c r="J320" s="276">
        <f>ROUND(I320*H320,2)</f>
        <v>0</v>
      </c>
      <c r="K320" s="272" t="s">
        <v>19</v>
      </c>
      <c r="L320" s="277"/>
      <c r="M320" s="278" t="s">
        <v>19</v>
      </c>
      <c r="N320" s="279" t="s">
        <v>47</v>
      </c>
      <c r="O320" s="80"/>
      <c r="P320" s="226">
        <f>O320*H320</f>
        <v>0</v>
      </c>
      <c r="Q320" s="226">
        <v>0.028000000000000001</v>
      </c>
      <c r="R320" s="226">
        <f>Q320*H320</f>
        <v>0.16800000000000001</v>
      </c>
      <c r="S320" s="226">
        <v>0</v>
      </c>
      <c r="T320" s="227">
        <f>S320*H320</f>
        <v>0</v>
      </c>
      <c r="AR320" s="18" t="s">
        <v>229</v>
      </c>
      <c r="AT320" s="18" t="s">
        <v>497</v>
      </c>
      <c r="AU320" s="18" t="s">
        <v>86</v>
      </c>
      <c r="AY320" s="18" t="s">
        <v>195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8" t="s">
        <v>84</v>
      </c>
      <c r="BK320" s="228">
        <f>ROUND(I320*H320,2)</f>
        <v>0</v>
      </c>
      <c r="BL320" s="18" t="s">
        <v>213</v>
      </c>
      <c r="BM320" s="18" t="s">
        <v>2093</v>
      </c>
    </row>
    <row r="321" s="1" customFormat="1">
      <c r="B321" s="39"/>
      <c r="C321" s="40"/>
      <c r="D321" s="229" t="s">
        <v>204</v>
      </c>
      <c r="E321" s="40"/>
      <c r="F321" s="230" t="s">
        <v>2092</v>
      </c>
      <c r="G321" s="40"/>
      <c r="H321" s="40"/>
      <c r="I321" s="144"/>
      <c r="J321" s="40"/>
      <c r="K321" s="40"/>
      <c r="L321" s="44"/>
      <c r="M321" s="231"/>
      <c r="N321" s="80"/>
      <c r="O321" s="80"/>
      <c r="P321" s="80"/>
      <c r="Q321" s="80"/>
      <c r="R321" s="80"/>
      <c r="S321" s="80"/>
      <c r="T321" s="81"/>
      <c r="AT321" s="18" t="s">
        <v>204</v>
      </c>
      <c r="AU321" s="18" t="s">
        <v>86</v>
      </c>
    </row>
    <row r="322" s="12" customFormat="1">
      <c r="B322" s="235"/>
      <c r="C322" s="236"/>
      <c r="D322" s="229" t="s">
        <v>285</v>
      </c>
      <c r="E322" s="237" t="s">
        <v>19</v>
      </c>
      <c r="F322" s="238" t="s">
        <v>2094</v>
      </c>
      <c r="G322" s="236"/>
      <c r="H322" s="239">
        <v>6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AT322" s="245" t="s">
        <v>285</v>
      </c>
      <c r="AU322" s="245" t="s">
        <v>86</v>
      </c>
      <c r="AV322" s="12" t="s">
        <v>86</v>
      </c>
      <c r="AW322" s="12" t="s">
        <v>37</v>
      </c>
      <c r="AX322" s="12" t="s">
        <v>84</v>
      </c>
      <c r="AY322" s="245" t="s">
        <v>195</v>
      </c>
    </row>
    <row r="323" s="1" customFormat="1" ht="16.5" customHeight="1">
      <c r="B323" s="39"/>
      <c r="C323" s="270" t="s">
        <v>691</v>
      </c>
      <c r="D323" s="270" t="s">
        <v>497</v>
      </c>
      <c r="E323" s="271" t="s">
        <v>2095</v>
      </c>
      <c r="F323" s="272" t="s">
        <v>2096</v>
      </c>
      <c r="G323" s="273" t="s">
        <v>223</v>
      </c>
      <c r="H323" s="274">
        <v>2</v>
      </c>
      <c r="I323" s="275"/>
      <c r="J323" s="276">
        <f>ROUND(I323*H323,2)</f>
        <v>0</v>
      </c>
      <c r="K323" s="272" t="s">
        <v>19</v>
      </c>
      <c r="L323" s="277"/>
      <c r="M323" s="278" t="s">
        <v>19</v>
      </c>
      <c r="N323" s="279" t="s">
        <v>47</v>
      </c>
      <c r="O323" s="80"/>
      <c r="P323" s="226">
        <f>O323*H323</f>
        <v>0</v>
      </c>
      <c r="Q323" s="226">
        <v>0.039</v>
      </c>
      <c r="R323" s="226">
        <f>Q323*H323</f>
        <v>0.078</v>
      </c>
      <c r="S323" s="226">
        <v>0</v>
      </c>
      <c r="T323" s="227">
        <f>S323*H323</f>
        <v>0</v>
      </c>
      <c r="AR323" s="18" t="s">
        <v>229</v>
      </c>
      <c r="AT323" s="18" t="s">
        <v>497</v>
      </c>
      <c r="AU323" s="18" t="s">
        <v>86</v>
      </c>
      <c r="AY323" s="18" t="s">
        <v>195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8" t="s">
        <v>84</v>
      </c>
      <c r="BK323" s="228">
        <f>ROUND(I323*H323,2)</f>
        <v>0</v>
      </c>
      <c r="BL323" s="18" t="s">
        <v>213</v>
      </c>
      <c r="BM323" s="18" t="s">
        <v>2097</v>
      </c>
    </row>
    <row r="324" s="1" customFormat="1">
      <c r="B324" s="39"/>
      <c r="C324" s="40"/>
      <c r="D324" s="229" t="s">
        <v>204</v>
      </c>
      <c r="E324" s="40"/>
      <c r="F324" s="230" t="s">
        <v>2096</v>
      </c>
      <c r="G324" s="40"/>
      <c r="H324" s="40"/>
      <c r="I324" s="144"/>
      <c r="J324" s="40"/>
      <c r="K324" s="40"/>
      <c r="L324" s="44"/>
      <c r="M324" s="231"/>
      <c r="N324" s="80"/>
      <c r="O324" s="80"/>
      <c r="P324" s="80"/>
      <c r="Q324" s="80"/>
      <c r="R324" s="80"/>
      <c r="S324" s="80"/>
      <c r="T324" s="81"/>
      <c r="AT324" s="18" t="s">
        <v>204</v>
      </c>
      <c r="AU324" s="18" t="s">
        <v>86</v>
      </c>
    </row>
    <row r="325" s="12" customFormat="1">
      <c r="B325" s="235"/>
      <c r="C325" s="236"/>
      <c r="D325" s="229" t="s">
        <v>285</v>
      </c>
      <c r="E325" s="237" t="s">
        <v>19</v>
      </c>
      <c r="F325" s="238" t="s">
        <v>2098</v>
      </c>
      <c r="G325" s="236"/>
      <c r="H325" s="239">
        <v>2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AT325" s="245" t="s">
        <v>285</v>
      </c>
      <c r="AU325" s="245" t="s">
        <v>86</v>
      </c>
      <c r="AV325" s="12" t="s">
        <v>86</v>
      </c>
      <c r="AW325" s="12" t="s">
        <v>37</v>
      </c>
      <c r="AX325" s="12" t="s">
        <v>84</v>
      </c>
      <c r="AY325" s="245" t="s">
        <v>195</v>
      </c>
    </row>
    <row r="326" s="1" customFormat="1" ht="16.5" customHeight="1">
      <c r="B326" s="39"/>
      <c r="C326" s="270" t="s">
        <v>696</v>
      </c>
      <c r="D326" s="270" t="s">
        <v>497</v>
      </c>
      <c r="E326" s="271" t="s">
        <v>2099</v>
      </c>
      <c r="F326" s="272" t="s">
        <v>2100</v>
      </c>
      <c r="G326" s="273" t="s">
        <v>223</v>
      </c>
      <c r="H326" s="274">
        <v>2</v>
      </c>
      <c r="I326" s="275"/>
      <c r="J326" s="276">
        <f>ROUND(I326*H326,2)</f>
        <v>0</v>
      </c>
      <c r="K326" s="272" t="s">
        <v>208</v>
      </c>
      <c r="L326" s="277"/>
      <c r="M326" s="278" t="s">
        <v>19</v>
      </c>
      <c r="N326" s="279" t="s">
        <v>47</v>
      </c>
      <c r="O326" s="80"/>
      <c r="P326" s="226">
        <f>O326*H326</f>
        <v>0</v>
      </c>
      <c r="Q326" s="226">
        <v>0.050999999999999997</v>
      </c>
      <c r="R326" s="226">
        <f>Q326*H326</f>
        <v>0.10199999999999999</v>
      </c>
      <c r="S326" s="226">
        <v>0</v>
      </c>
      <c r="T326" s="227">
        <f>S326*H326</f>
        <v>0</v>
      </c>
      <c r="AR326" s="18" t="s">
        <v>229</v>
      </c>
      <c r="AT326" s="18" t="s">
        <v>497</v>
      </c>
      <c r="AU326" s="18" t="s">
        <v>86</v>
      </c>
      <c r="AY326" s="18" t="s">
        <v>195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8" t="s">
        <v>84</v>
      </c>
      <c r="BK326" s="228">
        <f>ROUND(I326*H326,2)</f>
        <v>0</v>
      </c>
      <c r="BL326" s="18" t="s">
        <v>213</v>
      </c>
      <c r="BM326" s="18" t="s">
        <v>2101</v>
      </c>
    </row>
    <row r="327" s="1" customFormat="1">
      <c r="B327" s="39"/>
      <c r="C327" s="40"/>
      <c r="D327" s="229" t="s">
        <v>204</v>
      </c>
      <c r="E327" s="40"/>
      <c r="F327" s="230" t="s">
        <v>2100</v>
      </c>
      <c r="G327" s="40"/>
      <c r="H327" s="40"/>
      <c r="I327" s="144"/>
      <c r="J327" s="40"/>
      <c r="K327" s="40"/>
      <c r="L327" s="44"/>
      <c r="M327" s="231"/>
      <c r="N327" s="80"/>
      <c r="O327" s="80"/>
      <c r="P327" s="80"/>
      <c r="Q327" s="80"/>
      <c r="R327" s="80"/>
      <c r="S327" s="80"/>
      <c r="T327" s="81"/>
      <c r="AT327" s="18" t="s">
        <v>204</v>
      </c>
      <c r="AU327" s="18" t="s">
        <v>86</v>
      </c>
    </row>
    <row r="328" s="12" customFormat="1">
      <c r="B328" s="235"/>
      <c r="C328" s="236"/>
      <c r="D328" s="229" t="s">
        <v>285</v>
      </c>
      <c r="E328" s="237" t="s">
        <v>19</v>
      </c>
      <c r="F328" s="238" t="s">
        <v>2098</v>
      </c>
      <c r="G328" s="236"/>
      <c r="H328" s="239">
        <v>2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AT328" s="245" t="s">
        <v>285</v>
      </c>
      <c r="AU328" s="245" t="s">
        <v>86</v>
      </c>
      <c r="AV328" s="12" t="s">
        <v>86</v>
      </c>
      <c r="AW328" s="12" t="s">
        <v>37</v>
      </c>
      <c r="AX328" s="12" t="s">
        <v>84</v>
      </c>
      <c r="AY328" s="245" t="s">
        <v>195</v>
      </c>
    </row>
    <row r="329" s="1" customFormat="1" ht="16.5" customHeight="1">
      <c r="B329" s="39"/>
      <c r="C329" s="270" t="s">
        <v>702</v>
      </c>
      <c r="D329" s="270" t="s">
        <v>497</v>
      </c>
      <c r="E329" s="271" t="s">
        <v>2102</v>
      </c>
      <c r="F329" s="272" t="s">
        <v>2103</v>
      </c>
      <c r="G329" s="273" t="s">
        <v>223</v>
      </c>
      <c r="H329" s="274">
        <v>2</v>
      </c>
      <c r="I329" s="275"/>
      <c r="J329" s="276">
        <f>ROUND(I329*H329,2)</f>
        <v>0</v>
      </c>
      <c r="K329" s="272" t="s">
        <v>19</v>
      </c>
      <c r="L329" s="277"/>
      <c r="M329" s="278" t="s">
        <v>19</v>
      </c>
      <c r="N329" s="279" t="s">
        <v>47</v>
      </c>
      <c r="O329" s="80"/>
      <c r="P329" s="226">
        <f>O329*H329</f>
        <v>0</v>
      </c>
      <c r="Q329" s="226">
        <v>0.050999999999999997</v>
      </c>
      <c r="R329" s="226">
        <f>Q329*H329</f>
        <v>0.10199999999999999</v>
      </c>
      <c r="S329" s="226">
        <v>0</v>
      </c>
      <c r="T329" s="227">
        <f>S329*H329</f>
        <v>0</v>
      </c>
      <c r="AR329" s="18" t="s">
        <v>229</v>
      </c>
      <c r="AT329" s="18" t="s">
        <v>497</v>
      </c>
      <c r="AU329" s="18" t="s">
        <v>86</v>
      </c>
      <c r="AY329" s="18" t="s">
        <v>195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8" t="s">
        <v>84</v>
      </c>
      <c r="BK329" s="228">
        <f>ROUND(I329*H329,2)</f>
        <v>0</v>
      </c>
      <c r="BL329" s="18" t="s">
        <v>213</v>
      </c>
      <c r="BM329" s="18" t="s">
        <v>2104</v>
      </c>
    </row>
    <row r="330" s="1" customFormat="1">
      <c r="B330" s="39"/>
      <c r="C330" s="40"/>
      <c r="D330" s="229" t="s">
        <v>204</v>
      </c>
      <c r="E330" s="40"/>
      <c r="F330" s="230" t="s">
        <v>2103</v>
      </c>
      <c r="G330" s="40"/>
      <c r="H330" s="40"/>
      <c r="I330" s="144"/>
      <c r="J330" s="40"/>
      <c r="K330" s="40"/>
      <c r="L330" s="44"/>
      <c r="M330" s="231"/>
      <c r="N330" s="80"/>
      <c r="O330" s="80"/>
      <c r="P330" s="80"/>
      <c r="Q330" s="80"/>
      <c r="R330" s="80"/>
      <c r="S330" s="80"/>
      <c r="T330" s="81"/>
      <c r="AT330" s="18" t="s">
        <v>204</v>
      </c>
      <c r="AU330" s="18" t="s">
        <v>86</v>
      </c>
    </row>
    <row r="331" s="12" customFormat="1">
      <c r="B331" s="235"/>
      <c r="C331" s="236"/>
      <c r="D331" s="229" t="s">
        <v>285</v>
      </c>
      <c r="E331" s="237" t="s">
        <v>19</v>
      </c>
      <c r="F331" s="238" t="s">
        <v>2098</v>
      </c>
      <c r="G331" s="236"/>
      <c r="H331" s="239">
        <v>2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AT331" s="245" t="s">
        <v>285</v>
      </c>
      <c r="AU331" s="245" t="s">
        <v>86</v>
      </c>
      <c r="AV331" s="12" t="s">
        <v>86</v>
      </c>
      <c r="AW331" s="12" t="s">
        <v>37</v>
      </c>
      <c r="AX331" s="12" t="s">
        <v>84</v>
      </c>
      <c r="AY331" s="245" t="s">
        <v>195</v>
      </c>
    </row>
    <row r="332" s="1" customFormat="1" ht="16.5" customHeight="1">
      <c r="B332" s="39"/>
      <c r="C332" s="217" t="s">
        <v>707</v>
      </c>
      <c r="D332" s="217" t="s">
        <v>198</v>
      </c>
      <c r="E332" s="218" t="s">
        <v>2105</v>
      </c>
      <c r="F332" s="219" t="s">
        <v>2106</v>
      </c>
      <c r="G332" s="220" t="s">
        <v>223</v>
      </c>
      <c r="H332" s="221">
        <v>10</v>
      </c>
      <c r="I332" s="222"/>
      <c r="J332" s="223">
        <f>ROUND(I332*H332,2)</f>
        <v>0</v>
      </c>
      <c r="K332" s="219" t="s">
        <v>208</v>
      </c>
      <c r="L332" s="44"/>
      <c r="M332" s="224" t="s">
        <v>19</v>
      </c>
      <c r="N332" s="225" t="s">
        <v>47</v>
      </c>
      <c r="O332" s="80"/>
      <c r="P332" s="226">
        <f>O332*H332</f>
        <v>0</v>
      </c>
      <c r="Q332" s="226">
        <v>0.0066</v>
      </c>
      <c r="R332" s="226">
        <f>Q332*H332</f>
        <v>0.066000000000000003</v>
      </c>
      <c r="S332" s="226">
        <v>0</v>
      </c>
      <c r="T332" s="227">
        <f>S332*H332</f>
        <v>0</v>
      </c>
      <c r="AR332" s="18" t="s">
        <v>213</v>
      </c>
      <c r="AT332" s="18" t="s">
        <v>198</v>
      </c>
      <c r="AU332" s="18" t="s">
        <v>86</v>
      </c>
      <c r="AY332" s="18" t="s">
        <v>195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8" t="s">
        <v>84</v>
      </c>
      <c r="BK332" s="228">
        <f>ROUND(I332*H332,2)</f>
        <v>0</v>
      </c>
      <c r="BL332" s="18" t="s">
        <v>213</v>
      </c>
      <c r="BM332" s="18" t="s">
        <v>2107</v>
      </c>
    </row>
    <row r="333" s="1" customFormat="1">
      <c r="B333" s="39"/>
      <c r="C333" s="40"/>
      <c r="D333" s="229" t="s">
        <v>204</v>
      </c>
      <c r="E333" s="40"/>
      <c r="F333" s="230" t="s">
        <v>2108</v>
      </c>
      <c r="G333" s="40"/>
      <c r="H333" s="40"/>
      <c r="I333" s="144"/>
      <c r="J333" s="40"/>
      <c r="K333" s="40"/>
      <c r="L333" s="44"/>
      <c r="M333" s="231"/>
      <c r="N333" s="80"/>
      <c r="O333" s="80"/>
      <c r="P333" s="80"/>
      <c r="Q333" s="80"/>
      <c r="R333" s="80"/>
      <c r="S333" s="80"/>
      <c r="T333" s="81"/>
      <c r="AT333" s="18" t="s">
        <v>204</v>
      </c>
      <c r="AU333" s="18" t="s">
        <v>86</v>
      </c>
    </row>
    <row r="334" s="12" customFormat="1">
      <c r="B334" s="235"/>
      <c r="C334" s="236"/>
      <c r="D334" s="229" t="s">
        <v>285</v>
      </c>
      <c r="E334" s="237" t="s">
        <v>19</v>
      </c>
      <c r="F334" s="238" t="s">
        <v>2109</v>
      </c>
      <c r="G334" s="236"/>
      <c r="H334" s="239">
        <v>10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AT334" s="245" t="s">
        <v>285</v>
      </c>
      <c r="AU334" s="245" t="s">
        <v>86</v>
      </c>
      <c r="AV334" s="12" t="s">
        <v>86</v>
      </c>
      <c r="AW334" s="12" t="s">
        <v>37</v>
      </c>
      <c r="AX334" s="12" t="s">
        <v>84</v>
      </c>
      <c r="AY334" s="245" t="s">
        <v>195</v>
      </c>
    </row>
    <row r="335" s="1" customFormat="1" ht="16.5" customHeight="1">
      <c r="B335" s="39"/>
      <c r="C335" s="270" t="s">
        <v>713</v>
      </c>
      <c r="D335" s="270" t="s">
        <v>497</v>
      </c>
      <c r="E335" s="271" t="s">
        <v>2110</v>
      </c>
      <c r="F335" s="272" t="s">
        <v>2111</v>
      </c>
      <c r="G335" s="273" t="s">
        <v>223</v>
      </c>
      <c r="H335" s="274">
        <v>10</v>
      </c>
      <c r="I335" s="275"/>
      <c r="J335" s="276">
        <f>ROUND(I335*H335,2)</f>
        <v>0</v>
      </c>
      <c r="K335" s="272" t="s">
        <v>19</v>
      </c>
      <c r="L335" s="277"/>
      <c r="M335" s="278" t="s">
        <v>19</v>
      </c>
      <c r="N335" s="279" t="s">
        <v>47</v>
      </c>
      <c r="O335" s="80"/>
      <c r="P335" s="226">
        <f>O335*H335</f>
        <v>0</v>
      </c>
      <c r="Q335" s="226">
        <v>0.063</v>
      </c>
      <c r="R335" s="226">
        <f>Q335*H335</f>
        <v>0.63</v>
      </c>
      <c r="S335" s="226">
        <v>0</v>
      </c>
      <c r="T335" s="227">
        <f>S335*H335</f>
        <v>0</v>
      </c>
      <c r="AR335" s="18" t="s">
        <v>229</v>
      </c>
      <c r="AT335" s="18" t="s">
        <v>497</v>
      </c>
      <c r="AU335" s="18" t="s">
        <v>86</v>
      </c>
      <c r="AY335" s="18" t="s">
        <v>195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8" t="s">
        <v>84</v>
      </c>
      <c r="BK335" s="228">
        <f>ROUND(I335*H335,2)</f>
        <v>0</v>
      </c>
      <c r="BL335" s="18" t="s">
        <v>213</v>
      </c>
      <c r="BM335" s="18" t="s">
        <v>2112</v>
      </c>
    </row>
    <row r="336" s="1" customFormat="1">
      <c r="B336" s="39"/>
      <c r="C336" s="40"/>
      <c r="D336" s="229" t="s">
        <v>204</v>
      </c>
      <c r="E336" s="40"/>
      <c r="F336" s="230" t="s">
        <v>2111</v>
      </c>
      <c r="G336" s="40"/>
      <c r="H336" s="40"/>
      <c r="I336" s="144"/>
      <c r="J336" s="40"/>
      <c r="K336" s="40"/>
      <c r="L336" s="44"/>
      <c r="M336" s="231"/>
      <c r="N336" s="80"/>
      <c r="O336" s="80"/>
      <c r="P336" s="80"/>
      <c r="Q336" s="80"/>
      <c r="R336" s="80"/>
      <c r="S336" s="80"/>
      <c r="T336" s="81"/>
      <c r="AT336" s="18" t="s">
        <v>204</v>
      </c>
      <c r="AU336" s="18" t="s">
        <v>86</v>
      </c>
    </row>
    <row r="337" s="12" customFormat="1">
      <c r="B337" s="235"/>
      <c r="C337" s="236"/>
      <c r="D337" s="229" t="s">
        <v>285</v>
      </c>
      <c r="E337" s="237" t="s">
        <v>19</v>
      </c>
      <c r="F337" s="238" t="s">
        <v>2109</v>
      </c>
      <c r="G337" s="236"/>
      <c r="H337" s="239">
        <v>10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285</v>
      </c>
      <c r="AU337" s="245" t="s">
        <v>86</v>
      </c>
      <c r="AV337" s="12" t="s">
        <v>86</v>
      </c>
      <c r="AW337" s="12" t="s">
        <v>37</v>
      </c>
      <c r="AX337" s="12" t="s">
        <v>84</v>
      </c>
      <c r="AY337" s="245" t="s">
        <v>195</v>
      </c>
    </row>
    <row r="338" s="1" customFormat="1" ht="16.5" customHeight="1">
      <c r="B338" s="39"/>
      <c r="C338" s="217" t="s">
        <v>718</v>
      </c>
      <c r="D338" s="217" t="s">
        <v>198</v>
      </c>
      <c r="E338" s="218" t="s">
        <v>2113</v>
      </c>
      <c r="F338" s="219" t="s">
        <v>2114</v>
      </c>
      <c r="G338" s="220" t="s">
        <v>289</v>
      </c>
      <c r="H338" s="221">
        <v>2.8159999999999998</v>
      </c>
      <c r="I338" s="222"/>
      <c r="J338" s="223">
        <f>ROUND(I338*H338,2)</f>
        <v>0</v>
      </c>
      <c r="K338" s="219" t="s">
        <v>208</v>
      </c>
      <c r="L338" s="44"/>
      <c r="M338" s="224" t="s">
        <v>19</v>
      </c>
      <c r="N338" s="225" t="s">
        <v>47</v>
      </c>
      <c r="O338" s="80"/>
      <c r="P338" s="226">
        <f>O338*H338</f>
        <v>0</v>
      </c>
      <c r="Q338" s="226">
        <v>2.234</v>
      </c>
      <c r="R338" s="226">
        <f>Q338*H338</f>
        <v>6.2909439999999996</v>
      </c>
      <c r="S338" s="226">
        <v>0</v>
      </c>
      <c r="T338" s="227">
        <f>S338*H338</f>
        <v>0</v>
      </c>
      <c r="AR338" s="18" t="s">
        <v>213</v>
      </c>
      <c r="AT338" s="18" t="s">
        <v>198</v>
      </c>
      <c r="AU338" s="18" t="s">
        <v>86</v>
      </c>
      <c r="AY338" s="18" t="s">
        <v>195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8" t="s">
        <v>84</v>
      </c>
      <c r="BK338" s="228">
        <f>ROUND(I338*H338,2)</f>
        <v>0</v>
      </c>
      <c r="BL338" s="18" t="s">
        <v>213</v>
      </c>
      <c r="BM338" s="18" t="s">
        <v>2115</v>
      </c>
    </row>
    <row r="339" s="1" customFormat="1">
      <c r="B339" s="39"/>
      <c r="C339" s="40"/>
      <c r="D339" s="229" t="s">
        <v>204</v>
      </c>
      <c r="E339" s="40"/>
      <c r="F339" s="230" t="s">
        <v>2116</v>
      </c>
      <c r="G339" s="40"/>
      <c r="H339" s="40"/>
      <c r="I339" s="144"/>
      <c r="J339" s="40"/>
      <c r="K339" s="40"/>
      <c r="L339" s="44"/>
      <c r="M339" s="231"/>
      <c r="N339" s="80"/>
      <c r="O339" s="80"/>
      <c r="P339" s="80"/>
      <c r="Q339" s="80"/>
      <c r="R339" s="80"/>
      <c r="S339" s="80"/>
      <c r="T339" s="81"/>
      <c r="AT339" s="18" t="s">
        <v>204</v>
      </c>
      <c r="AU339" s="18" t="s">
        <v>86</v>
      </c>
    </row>
    <row r="340" s="12" customFormat="1">
      <c r="B340" s="235"/>
      <c r="C340" s="236"/>
      <c r="D340" s="229" t="s">
        <v>285</v>
      </c>
      <c r="E340" s="237" t="s">
        <v>19</v>
      </c>
      <c r="F340" s="238" t="s">
        <v>2117</v>
      </c>
      <c r="G340" s="236"/>
      <c r="H340" s="239">
        <v>2.8159999999999998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AT340" s="245" t="s">
        <v>285</v>
      </c>
      <c r="AU340" s="245" t="s">
        <v>86</v>
      </c>
      <c r="AV340" s="12" t="s">
        <v>86</v>
      </c>
      <c r="AW340" s="12" t="s">
        <v>37</v>
      </c>
      <c r="AX340" s="12" t="s">
        <v>84</v>
      </c>
      <c r="AY340" s="245" t="s">
        <v>195</v>
      </c>
    </row>
    <row r="341" s="1" customFormat="1" ht="16.5" customHeight="1">
      <c r="B341" s="39"/>
      <c r="C341" s="217" t="s">
        <v>722</v>
      </c>
      <c r="D341" s="217" t="s">
        <v>198</v>
      </c>
      <c r="E341" s="218" t="s">
        <v>2118</v>
      </c>
      <c r="F341" s="219" t="s">
        <v>2119</v>
      </c>
      <c r="G341" s="220" t="s">
        <v>289</v>
      </c>
      <c r="H341" s="221">
        <v>16.379999999999999</v>
      </c>
      <c r="I341" s="222"/>
      <c r="J341" s="223">
        <f>ROUND(I341*H341,2)</f>
        <v>0</v>
      </c>
      <c r="K341" s="219" t="s">
        <v>208</v>
      </c>
      <c r="L341" s="44"/>
      <c r="M341" s="224" t="s">
        <v>19</v>
      </c>
      <c r="N341" s="225" t="s">
        <v>47</v>
      </c>
      <c r="O341" s="80"/>
      <c r="P341" s="226">
        <f>O341*H341</f>
        <v>0</v>
      </c>
      <c r="Q341" s="226">
        <v>2.234</v>
      </c>
      <c r="R341" s="226">
        <f>Q341*H341</f>
        <v>36.592919999999999</v>
      </c>
      <c r="S341" s="226">
        <v>0</v>
      </c>
      <c r="T341" s="227">
        <f>S341*H341</f>
        <v>0</v>
      </c>
      <c r="AR341" s="18" t="s">
        <v>213</v>
      </c>
      <c r="AT341" s="18" t="s">
        <v>198</v>
      </c>
      <c r="AU341" s="18" t="s">
        <v>86</v>
      </c>
      <c r="AY341" s="18" t="s">
        <v>195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8" t="s">
        <v>84</v>
      </c>
      <c r="BK341" s="228">
        <f>ROUND(I341*H341,2)</f>
        <v>0</v>
      </c>
      <c r="BL341" s="18" t="s">
        <v>213</v>
      </c>
      <c r="BM341" s="18" t="s">
        <v>2120</v>
      </c>
    </row>
    <row r="342" s="1" customFormat="1">
      <c r="B342" s="39"/>
      <c r="C342" s="40"/>
      <c r="D342" s="229" t="s">
        <v>204</v>
      </c>
      <c r="E342" s="40"/>
      <c r="F342" s="230" t="s">
        <v>2121</v>
      </c>
      <c r="G342" s="40"/>
      <c r="H342" s="40"/>
      <c r="I342" s="144"/>
      <c r="J342" s="40"/>
      <c r="K342" s="40"/>
      <c r="L342" s="44"/>
      <c r="M342" s="231"/>
      <c r="N342" s="80"/>
      <c r="O342" s="80"/>
      <c r="P342" s="80"/>
      <c r="Q342" s="80"/>
      <c r="R342" s="80"/>
      <c r="S342" s="80"/>
      <c r="T342" s="81"/>
      <c r="AT342" s="18" t="s">
        <v>204</v>
      </c>
      <c r="AU342" s="18" t="s">
        <v>86</v>
      </c>
    </row>
    <row r="343" s="12" customFormat="1">
      <c r="B343" s="235"/>
      <c r="C343" s="236"/>
      <c r="D343" s="229" t="s">
        <v>285</v>
      </c>
      <c r="E343" s="237" t="s">
        <v>19</v>
      </c>
      <c r="F343" s="238" t="s">
        <v>2122</v>
      </c>
      <c r="G343" s="236"/>
      <c r="H343" s="239">
        <v>16.379999999999999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AT343" s="245" t="s">
        <v>285</v>
      </c>
      <c r="AU343" s="245" t="s">
        <v>86</v>
      </c>
      <c r="AV343" s="12" t="s">
        <v>86</v>
      </c>
      <c r="AW343" s="12" t="s">
        <v>37</v>
      </c>
      <c r="AX343" s="12" t="s">
        <v>84</v>
      </c>
      <c r="AY343" s="245" t="s">
        <v>195</v>
      </c>
    </row>
    <row r="344" s="1" customFormat="1" ht="16.5" customHeight="1">
      <c r="B344" s="39"/>
      <c r="C344" s="217" t="s">
        <v>728</v>
      </c>
      <c r="D344" s="217" t="s">
        <v>198</v>
      </c>
      <c r="E344" s="218" t="s">
        <v>2123</v>
      </c>
      <c r="F344" s="219" t="s">
        <v>2124</v>
      </c>
      <c r="G344" s="220" t="s">
        <v>289</v>
      </c>
      <c r="H344" s="221">
        <v>52.244999999999997</v>
      </c>
      <c r="I344" s="222"/>
      <c r="J344" s="223">
        <f>ROUND(I344*H344,2)</f>
        <v>0</v>
      </c>
      <c r="K344" s="219" t="s">
        <v>208</v>
      </c>
      <c r="L344" s="44"/>
      <c r="M344" s="224" t="s">
        <v>19</v>
      </c>
      <c r="N344" s="225" t="s">
        <v>47</v>
      </c>
      <c r="O344" s="80"/>
      <c r="P344" s="226">
        <f>O344*H344</f>
        <v>0</v>
      </c>
      <c r="Q344" s="226">
        <v>2.234</v>
      </c>
      <c r="R344" s="226">
        <f>Q344*H344</f>
        <v>116.71532999999999</v>
      </c>
      <c r="S344" s="226">
        <v>0</v>
      </c>
      <c r="T344" s="227">
        <f>S344*H344</f>
        <v>0</v>
      </c>
      <c r="AR344" s="18" t="s">
        <v>213</v>
      </c>
      <c r="AT344" s="18" t="s">
        <v>198</v>
      </c>
      <c r="AU344" s="18" t="s">
        <v>86</v>
      </c>
      <c r="AY344" s="18" t="s">
        <v>195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8" t="s">
        <v>84</v>
      </c>
      <c r="BK344" s="228">
        <f>ROUND(I344*H344,2)</f>
        <v>0</v>
      </c>
      <c r="BL344" s="18" t="s">
        <v>213</v>
      </c>
      <c r="BM344" s="18" t="s">
        <v>2125</v>
      </c>
    </row>
    <row r="345" s="1" customFormat="1">
      <c r="B345" s="39"/>
      <c r="C345" s="40"/>
      <c r="D345" s="229" t="s">
        <v>204</v>
      </c>
      <c r="E345" s="40"/>
      <c r="F345" s="230" t="s">
        <v>2126</v>
      </c>
      <c r="G345" s="40"/>
      <c r="H345" s="40"/>
      <c r="I345" s="144"/>
      <c r="J345" s="40"/>
      <c r="K345" s="40"/>
      <c r="L345" s="44"/>
      <c r="M345" s="231"/>
      <c r="N345" s="80"/>
      <c r="O345" s="80"/>
      <c r="P345" s="80"/>
      <c r="Q345" s="80"/>
      <c r="R345" s="80"/>
      <c r="S345" s="80"/>
      <c r="T345" s="81"/>
      <c r="AT345" s="18" t="s">
        <v>204</v>
      </c>
      <c r="AU345" s="18" t="s">
        <v>86</v>
      </c>
    </row>
    <row r="346" s="12" customFormat="1">
      <c r="B346" s="235"/>
      <c r="C346" s="236"/>
      <c r="D346" s="229" t="s">
        <v>285</v>
      </c>
      <c r="E346" s="237" t="s">
        <v>19</v>
      </c>
      <c r="F346" s="238" t="s">
        <v>2127</v>
      </c>
      <c r="G346" s="236"/>
      <c r="H346" s="239">
        <v>35.915999999999997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AT346" s="245" t="s">
        <v>285</v>
      </c>
      <c r="AU346" s="245" t="s">
        <v>86</v>
      </c>
      <c r="AV346" s="12" t="s">
        <v>86</v>
      </c>
      <c r="AW346" s="12" t="s">
        <v>37</v>
      </c>
      <c r="AX346" s="12" t="s">
        <v>76</v>
      </c>
      <c r="AY346" s="245" t="s">
        <v>195</v>
      </c>
    </row>
    <row r="347" s="12" customFormat="1">
      <c r="B347" s="235"/>
      <c r="C347" s="236"/>
      <c r="D347" s="229" t="s">
        <v>285</v>
      </c>
      <c r="E347" s="237" t="s">
        <v>19</v>
      </c>
      <c r="F347" s="238" t="s">
        <v>2128</v>
      </c>
      <c r="G347" s="236"/>
      <c r="H347" s="239">
        <v>10.105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AT347" s="245" t="s">
        <v>285</v>
      </c>
      <c r="AU347" s="245" t="s">
        <v>86</v>
      </c>
      <c r="AV347" s="12" t="s">
        <v>86</v>
      </c>
      <c r="AW347" s="12" t="s">
        <v>37</v>
      </c>
      <c r="AX347" s="12" t="s">
        <v>76</v>
      </c>
      <c r="AY347" s="245" t="s">
        <v>195</v>
      </c>
    </row>
    <row r="348" s="12" customFormat="1">
      <c r="B348" s="235"/>
      <c r="C348" s="236"/>
      <c r="D348" s="229" t="s">
        <v>285</v>
      </c>
      <c r="E348" s="237" t="s">
        <v>19</v>
      </c>
      <c r="F348" s="238" t="s">
        <v>2129</v>
      </c>
      <c r="G348" s="236"/>
      <c r="H348" s="239">
        <v>6.2240000000000002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AT348" s="245" t="s">
        <v>285</v>
      </c>
      <c r="AU348" s="245" t="s">
        <v>86</v>
      </c>
      <c r="AV348" s="12" t="s">
        <v>86</v>
      </c>
      <c r="AW348" s="12" t="s">
        <v>37</v>
      </c>
      <c r="AX348" s="12" t="s">
        <v>76</v>
      </c>
      <c r="AY348" s="245" t="s">
        <v>195</v>
      </c>
    </row>
    <row r="349" s="13" customFormat="1">
      <c r="B349" s="246"/>
      <c r="C349" s="247"/>
      <c r="D349" s="229" t="s">
        <v>285</v>
      </c>
      <c r="E349" s="248" t="s">
        <v>19</v>
      </c>
      <c r="F349" s="249" t="s">
        <v>294</v>
      </c>
      <c r="G349" s="247"/>
      <c r="H349" s="250">
        <v>52.244999999999997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AT349" s="256" t="s">
        <v>285</v>
      </c>
      <c r="AU349" s="256" t="s">
        <v>86</v>
      </c>
      <c r="AV349" s="13" t="s">
        <v>213</v>
      </c>
      <c r="AW349" s="13" t="s">
        <v>37</v>
      </c>
      <c r="AX349" s="13" t="s">
        <v>84</v>
      </c>
      <c r="AY349" s="256" t="s">
        <v>195</v>
      </c>
    </row>
    <row r="350" s="1" customFormat="1" ht="16.5" customHeight="1">
      <c r="B350" s="39"/>
      <c r="C350" s="217" t="s">
        <v>733</v>
      </c>
      <c r="D350" s="217" t="s">
        <v>198</v>
      </c>
      <c r="E350" s="218" t="s">
        <v>2130</v>
      </c>
      <c r="F350" s="219" t="s">
        <v>2131</v>
      </c>
      <c r="G350" s="220" t="s">
        <v>282</v>
      </c>
      <c r="H350" s="221">
        <v>11.15</v>
      </c>
      <c r="I350" s="222"/>
      <c r="J350" s="223">
        <f>ROUND(I350*H350,2)</f>
        <v>0</v>
      </c>
      <c r="K350" s="219" t="s">
        <v>208</v>
      </c>
      <c r="L350" s="44"/>
      <c r="M350" s="224" t="s">
        <v>19</v>
      </c>
      <c r="N350" s="225" t="s">
        <v>47</v>
      </c>
      <c r="O350" s="80"/>
      <c r="P350" s="226">
        <f>O350*H350</f>
        <v>0</v>
      </c>
      <c r="Q350" s="226">
        <v>0.0063200000000000001</v>
      </c>
      <c r="R350" s="226">
        <f>Q350*H350</f>
        <v>0.070468000000000003</v>
      </c>
      <c r="S350" s="226">
        <v>0</v>
      </c>
      <c r="T350" s="227">
        <f>S350*H350</f>
        <v>0</v>
      </c>
      <c r="AR350" s="18" t="s">
        <v>213</v>
      </c>
      <c r="AT350" s="18" t="s">
        <v>198</v>
      </c>
      <c r="AU350" s="18" t="s">
        <v>86</v>
      </c>
      <c r="AY350" s="18" t="s">
        <v>195</v>
      </c>
      <c r="BE350" s="228">
        <f>IF(N350="základní",J350,0)</f>
        <v>0</v>
      </c>
      <c r="BF350" s="228">
        <f>IF(N350="snížená",J350,0)</f>
        <v>0</v>
      </c>
      <c r="BG350" s="228">
        <f>IF(N350="zákl. přenesená",J350,0)</f>
        <v>0</v>
      </c>
      <c r="BH350" s="228">
        <f>IF(N350="sníž. přenesená",J350,0)</f>
        <v>0</v>
      </c>
      <c r="BI350" s="228">
        <f>IF(N350="nulová",J350,0)</f>
        <v>0</v>
      </c>
      <c r="BJ350" s="18" t="s">
        <v>84</v>
      </c>
      <c r="BK350" s="228">
        <f>ROUND(I350*H350,2)</f>
        <v>0</v>
      </c>
      <c r="BL350" s="18" t="s">
        <v>213</v>
      </c>
      <c r="BM350" s="18" t="s">
        <v>2132</v>
      </c>
    </row>
    <row r="351" s="1" customFormat="1">
      <c r="B351" s="39"/>
      <c r="C351" s="40"/>
      <c r="D351" s="229" t="s">
        <v>204</v>
      </c>
      <c r="E351" s="40"/>
      <c r="F351" s="230" t="s">
        <v>2133</v>
      </c>
      <c r="G351" s="40"/>
      <c r="H351" s="40"/>
      <c r="I351" s="144"/>
      <c r="J351" s="40"/>
      <c r="K351" s="40"/>
      <c r="L351" s="44"/>
      <c r="M351" s="231"/>
      <c r="N351" s="80"/>
      <c r="O351" s="80"/>
      <c r="P351" s="80"/>
      <c r="Q351" s="80"/>
      <c r="R351" s="80"/>
      <c r="S351" s="80"/>
      <c r="T351" s="81"/>
      <c r="AT351" s="18" t="s">
        <v>204</v>
      </c>
      <c r="AU351" s="18" t="s">
        <v>86</v>
      </c>
    </row>
    <row r="352" s="12" customFormat="1">
      <c r="B352" s="235"/>
      <c r="C352" s="236"/>
      <c r="D352" s="229" t="s">
        <v>285</v>
      </c>
      <c r="E352" s="237" t="s">
        <v>19</v>
      </c>
      <c r="F352" s="238" t="s">
        <v>2134</v>
      </c>
      <c r="G352" s="236"/>
      <c r="H352" s="239">
        <v>7.04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AT352" s="245" t="s">
        <v>285</v>
      </c>
      <c r="AU352" s="245" t="s">
        <v>86</v>
      </c>
      <c r="AV352" s="12" t="s">
        <v>86</v>
      </c>
      <c r="AW352" s="12" t="s">
        <v>37</v>
      </c>
      <c r="AX352" s="12" t="s">
        <v>76</v>
      </c>
      <c r="AY352" s="245" t="s">
        <v>195</v>
      </c>
    </row>
    <row r="353" s="12" customFormat="1">
      <c r="B353" s="235"/>
      <c r="C353" s="236"/>
      <c r="D353" s="229" t="s">
        <v>285</v>
      </c>
      <c r="E353" s="237" t="s">
        <v>19</v>
      </c>
      <c r="F353" s="238" t="s">
        <v>2135</v>
      </c>
      <c r="G353" s="236"/>
      <c r="H353" s="239">
        <v>4.1100000000000003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AT353" s="245" t="s">
        <v>285</v>
      </c>
      <c r="AU353" s="245" t="s">
        <v>86</v>
      </c>
      <c r="AV353" s="12" t="s">
        <v>86</v>
      </c>
      <c r="AW353" s="12" t="s">
        <v>37</v>
      </c>
      <c r="AX353" s="12" t="s">
        <v>76</v>
      </c>
      <c r="AY353" s="245" t="s">
        <v>195</v>
      </c>
    </row>
    <row r="354" s="13" customFormat="1">
      <c r="B354" s="246"/>
      <c r="C354" s="247"/>
      <c r="D354" s="229" t="s">
        <v>285</v>
      </c>
      <c r="E354" s="248" t="s">
        <v>19</v>
      </c>
      <c r="F354" s="249" t="s">
        <v>294</v>
      </c>
      <c r="G354" s="247"/>
      <c r="H354" s="250">
        <v>11.15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AT354" s="256" t="s">
        <v>285</v>
      </c>
      <c r="AU354" s="256" t="s">
        <v>86</v>
      </c>
      <c r="AV354" s="13" t="s">
        <v>213</v>
      </c>
      <c r="AW354" s="13" t="s">
        <v>37</v>
      </c>
      <c r="AX354" s="13" t="s">
        <v>84</v>
      </c>
      <c r="AY354" s="256" t="s">
        <v>195</v>
      </c>
    </row>
    <row r="355" s="11" customFormat="1" ht="22.8" customHeight="1">
      <c r="B355" s="201"/>
      <c r="C355" s="202"/>
      <c r="D355" s="203" t="s">
        <v>75</v>
      </c>
      <c r="E355" s="215" t="s">
        <v>229</v>
      </c>
      <c r="F355" s="215" t="s">
        <v>2136</v>
      </c>
      <c r="G355" s="202"/>
      <c r="H355" s="202"/>
      <c r="I355" s="205"/>
      <c r="J355" s="216">
        <f>BK355</f>
        <v>0</v>
      </c>
      <c r="K355" s="202"/>
      <c r="L355" s="207"/>
      <c r="M355" s="208"/>
      <c r="N355" s="209"/>
      <c r="O355" s="209"/>
      <c r="P355" s="210">
        <f>SUM(P356:P515)</f>
        <v>0</v>
      </c>
      <c r="Q355" s="209"/>
      <c r="R355" s="210">
        <f>SUM(R356:R515)</f>
        <v>188.19341013000002</v>
      </c>
      <c r="S355" s="209"/>
      <c r="T355" s="211">
        <f>SUM(T356:T515)</f>
        <v>0</v>
      </c>
      <c r="AR355" s="212" t="s">
        <v>84</v>
      </c>
      <c r="AT355" s="213" t="s">
        <v>75</v>
      </c>
      <c r="AU355" s="213" t="s">
        <v>84</v>
      </c>
      <c r="AY355" s="212" t="s">
        <v>195</v>
      </c>
      <c r="BK355" s="214">
        <f>SUM(BK356:BK515)</f>
        <v>0</v>
      </c>
    </row>
    <row r="356" s="1" customFormat="1" ht="16.5" customHeight="1">
      <c r="B356" s="39"/>
      <c r="C356" s="217" t="s">
        <v>740</v>
      </c>
      <c r="D356" s="217" t="s">
        <v>198</v>
      </c>
      <c r="E356" s="218" t="s">
        <v>2137</v>
      </c>
      <c r="F356" s="219" t="s">
        <v>2138</v>
      </c>
      <c r="G356" s="220" t="s">
        <v>312</v>
      </c>
      <c r="H356" s="221">
        <v>4</v>
      </c>
      <c r="I356" s="222"/>
      <c r="J356" s="223">
        <f>ROUND(I356*H356,2)</f>
        <v>0</v>
      </c>
      <c r="K356" s="219" t="s">
        <v>208</v>
      </c>
      <c r="L356" s="44"/>
      <c r="M356" s="224" t="s">
        <v>19</v>
      </c>
      <c r="N356" s="225" t="s">
        <v>47</v>
      </c>
      <c r="O356" s="80"/>
      <c r="P356" s="226">
        <f>O356*H356</f>
        <v>0</v>
      </c>
      <c r="Q356" s="226">
        <v>4.0000000000000003E-05</v>
      </c>
      <c r="R356" s="226">
        <f>Q356*H356</f>
        <v>0.00016000000000000001</v>
      </c>
      <c r="S356" s="226">
        <v>0</v>
      </c>
      <c r="T356" s="227">
        <f>S356*H356</f>
        <v>0</v>
      </c>
      <c r="AR356" s="18" t="s">
        <v>213</v>
      </c>
      <c r="AT356" s="18" t="s">
        <v>198</v>
      </c>
      <c r="AU356" s="18" t="s">
        <v>86</v>
      </c>
      <c r="AY356" s="18" t="s">
        <v>195</v>
      </c>
      <c r="BE356" s="228">
        <f>IF(N356="základní",J356,0)</f>
        <v>0</v>
      </c>
      <c r="BF356" s="228">
        <f>IF(N356="snížená",J356,0)</f>
        <v>0</v>
      </c>
      <c r="BG356" s="228">
        <f>IF(N356="zákl. přenesená",J356,0)</f>
        <v>0</v>
      </c>
      <c r="BH356" s="228">
        <f>IF(N356="sníž. přenesená",J356,0)</f>
        <v>0</v>
      </c>
      <c r="BI356" s="228">
        <f>IF(N356="nulová",J356,0)</f>
        <v>0</v>
      </c>
      <c r="BJ356" s="18" t="s">
        <v>84</v>
      </c>
      <c r="BK356" s="228">
        <f>ROUND(I356*H356,2)</f>
        <v>0</v>
      </c>
      <c r="BL356" s="18" t="s">
        <v>213</v>
      </c>
      <c r="BM356" s="18" t="s">
        <v>2139</v>
      </c>
    </row>
    <row r="357" s="1" customFormat="1">
      <c r="B357" s="39"/>
      <c r="C357" s="40"/>
      <c r="D357" s="229" t="s">
        <v>204</v>
      </c>
      <c r="E357" s="40"/>
      <c r="F357" s="230" t="s">
        <v>2140</v>
      </c>
      <c r="G357" s="40"/>
      <c r="H357" s="40"/>
      <c r="I357" s="144"/>
      <c r="J357" s="40"/>
      <c r="K357" s="40"/>
      <c r="L357" s="44"/>
      <c r="M357" s="231"/>
      <c r="N357" s="80"/>
      <c r="O357" s="80"/>
      <c r="P357" s="80"/>
      <c r="Q357" s="80"/>
      <c r="R357" s="80"/>
      <c r="S357" s="80"/>
      <c r="T357" s="81"/>
      <c r="AT357" s="18" t="s">
        <v>204</v>
      </c>
      <c r="AU357" s="18" t="s">
        <v>86</v>
      </c>
    </row>
    <row r="358" s="12" customFormat="1">
      <c r="B358" s="235"/>
      <c r="C358" s="236"/>
      <c r="D358" s="229" t="s">
        <v>285</v>
      </c>
      <c r="E358" s="237" t="s">
        <v>19</v>
      </c>
      <c r="F358" s="238" t="s">
        <v>2141</v>
      </c>
      <c r="G358" s="236"/>
      <c r="H358" s="239">
        <v>4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AT358" s="245" t="s">
        <v>285</v>
      </c>
      <c r="AU358" s="245" t="s">
        <v>86</v>
      </c>
      <c r="AV358" s="12" t="s">
        <v>86</v>
      </c>
      <c r="AW358" s="12" t="s">
        <v>37</v>
      </c>
      <c r="AX358" s="12" t="s">
        <v>84</v>
      </c>
      <c r="AY358" s="245" t="s">
        <v>195</v>
      </c>
    </row>
    <row r="359" s="1" customFormat="1" ht="16.5" customHeight="1">
      <c r="B359" s="39"/>
      <c r="C359" s="270" t="s">
        <v>745</v>
      </c>
      <c r="D359" s="270" t="s">
        <v>497</v>
      </c>
      <c r="E359" s="271" t="s">
        <v>2142</v>
      </c>
      <c r="F359" s="272" t="s">
        <v>2143</v>
      </c>
      <c r="G359" s="273" t="s">
        <v>312</v>
      </c>
      <c r="H359" s="274">
        <v>4.0599999999999996</v>
      </c>
      <c r="I359" s="275"/>
      <c r="J359" s="276">
        <f>ROUND(I359*H359,2)</f>
        <v>0</v>
      </c>
      <c r="K359" s="272" t="s">
        <v>208</v>
      </c>
      <c r="L359" s="277"/>
      <c r="M359" s="278" t="s">
        <v>19</v>
      </c>
      <c r="N359" s="279" t="s">
        <v>47</v>
      </c>
      <c r="O359" s="80"/>
      <c r="P359" s="226">
        <f>O359*H359</f>
        <v>0</v>
      </c>
      <c r="Q359" s="226">
        <v>0.036999999999999998</v>
      </c>
      <c r="R359" s="226">
        <f>Q359*H359</f>
        <v>0.15021999999999997</v>
      </c>
      <c r="S359" s="226">
        <v>0</v>
      </c>
      <c r="T359" s="227">
        <f>S359*H359</f>
        <v>0</v>
      </c>
      <c r="AR359" s="18" t="s">
        <v>229</v>
      </c>
      <c r="AT359" s="18" t="s">
        <v>497</v>
      </c>
      <c r="AU359" s="18" t="s">
        <v>86</v>
      </c>
      <c r="AY359" s="18" t="s">
        <v>195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8" t="s">
        <v>84</v>
      </c>
      <c r="BK359" s="228">
        <f>ROUND(I359*H359,2)</f>
        <v>0</v>
      </c>
      <c r="BL359" s="18" t="s">
        <v>213</v>
      </c>
      <c r="BM359" s="18" t="s">
        <v>2144</v>
      </c>
    </row>
    <row r="360" s="1" customFormat="1">
      <c r="B360" s="39"/>
      <c r="C360" s="40"/>
      <c r="D360" s="229" t="s">
        <v>204</v>
      </c>
      <c r="E360" s="40"/>
      <c r="F360" s="230" t="s">
        <v>2143</v>
      </c>
      <c r="G360" s="40"/>
      <c r="H360" s="40"/>
      <c r="I360" s="144"/>
      <c r="J360" s="40"/>
      <c r="K360" s="40"/>
      <c r="L360" s="44"/>
      <c r="M360" s="231"/>
      <c r="N360" s="80"/>
      <c r="O360" s="80"/>
      <c r="P360" s="80"/>
      <c r="Q360" s="80"/>
      <c r="R360" s="80"/>
      <c r="S360" s="80"/>
      <c r="T360" s="81"/>
      <c r="AT360" s="18" t="s">
        <v>204</v>
      </c>
      <c r="AU360" s="18" t="s">
        <v>86</v>
      </c>
    </row>
    <row r="361" s="12" customFormat="1">
      <c r="B361" s="235"/>
      <c r="C361" s="236"/>
      <c r="D361" s="229" t="s">
        <v>285</v>
      </c>
      <c r="E361" s="237" t="s">
        <v>19</v>
      </c>
      <c r="F361" s="238" t="s">
        <v>2145</v>
      </c>
      <c r="G361" s="236"/>
      <c r="H361" s="239">
        <v>4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AT361" s="245" t="s">
        <v>285</v>
      </c>
      <c r="AU361" s="245" t="s">
        <v>86</v>
      </c>
      <c r="AV361" s="12" t="s">
        <v>86</v>
      </c>
      <c r="AW361" s="12" t="s">
        <v>37</v>
      </c>
      <c r="AX361" s="12" t="s">
        <v>76</v>
      </c>
      <c r="AY361" s="245" t="s">
        <v>195</v>
      </c>
    </row>
    <row r="362" s="12" customFormat="1">
      <c r="B362" s="235"/>
      <c r="C362" s="236"/>
      <c r="D362" s="229" t="s">
        <v>285</v>
      </c>
      <c r="E362" s="237" t="s">
        <v>19</v>
      </c>
      <c r="F362" s="238" t="s">
        <v>2146</v>
      </c>
      <c r="G362" s="236"/>
      <c r="H362" s="239">
        <v>4.0599999999999996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AT362" s="245" t="s">
        <v>285</v>
      </c>
      <c r="AU362" s="245" t="s">
        <v>86</v>
      </c>
      <c r="AV362" s="12" t="s">
        <v>86</v>
      </c>
      <c r="AW362" s="12" t="s">
        <v>37</v>
      </c>
      <c r="AX362" s="12" t="s">
        <v>84</v>
      </c>
      <c r="AY362" s="245" t="s">
        <v>195</v>
      </c>
    </row>
    <row r="363" s="1" customFormat="1" ht="16.5" customHeight="1">
      <c r="B363" s="39"/>
      <c r="C363" s="217" t="s">
        <v>750</v>
      </c>
      <c r="D363" s="217" t="s">
        <v>198</v>
      </c>
      <c r="E363" s="218" t="s">
        <v>2147</v>
      </c>
      <c r="F363" s="219" t="s">
        <v>2148</v>
      </c>
      <c r="G363" s="220" t="s">
        <v>312</v>
      </c>
      <c r="H363" s="221">
        <v>258</v>
      </c>
      <c r="I363" s="222"/>
      <c r="J363" s="223">
        <f>ROUND(I363*H363,2)</f>
        <v>0</v>
      </c>
      <c r="K363" s="219" t="s">
        <v>208</v>
      </c>
      <c r="L363" s="44"/>
      <c r="M363" s="224" t="s">
        <v>19</v>
      </c>
      <c r="N363" s="225" t="s">
        <v>47</v>
      </c>
      <c r="O363" s="80"/>
      <c r="P363" s="226">
        <f>O363*H363</f>
        <v>0</v>
      </c>
      <c r="Q363" s="226">
        <v>8.0000000000000007E-05</v>
      </c>
      <c r="R363" s="226">
        <f>Q363*H363</f>
        <v>0.020640000000000002</v>
      </c>
      <c r="S363" s="226">
        <v>0</v>
      </c>
      <c r="T363" s="227">
        <f>S363*H363</f>
        <v>0</v>
      </c>
      <c r="AR363" s="18" t="s">
        <v>213</v>
      </c>
      <c r="AT363" s="18" t="s">
        <v>198</v>
      </c>
      <c r="AU363" s="18" t="s">
        <v>86</v>
      </c>
      <c r="AY363" s="18" t="s">
        <v>195</v>
      </c>
      <c r="BE363" s="228">
        <f>IF(N363="základní",J363,0)</f>
        <v>0</v>
      </c>
      <c r="BF363" s="228">
        <f>IF(N363="snížená",J363,0)</f>
        <v>0</v>
      </c>
      <c r="BG363" s="228">
        <f>IF(N363="zákl. přenesená",J363,0)</f>
        <v>0</v>
      </c>
      <c r="BH363" s="228">
        <f>IF(N363="sníž. přenesená",J363,0)</f>
        <v>0</v>
      </c>
      <c r="BI363" s="228">
        <f>IF(N363="nulová",J363,0)</f>
        <v>0</v>
      </c>
      <c r="BJ363" s="18" t="s">
        <v>84</v>
      </c>
      <c r="BK363" s="228">
        <f>ROUND(I363*H363,2)</f>
        <v>0</v>
      </c>
      <c r="BL363" s="18" t="s">
        <v>213</v>
      </c>
      <c r="BM363" s="18" t="s">
        <v>2149</v>
      </c>
    </row>
    <row r="364" s="1" customFormat="1">
      <c r="B364" s="39"/>
      <c r="C364" s="40"/>
      <c r="D364" s="229" t="s">
        <v>204</v>
      </c>
      <c r="E364" s="40"/>
      <c r="F364" s="230" t="s">
        <v>2150</v>
      </c>
      <c r="G364" s="40"/>
      <c r="H364" s="40"/>
      <c r="I364" s="144"/>
      <c r="J364" s="40"/>
      <c r="K364" s="40"/>
      <c r="L364" s="44"/>
      <c r="M364" s="231"/>
      <c r="N364" s="80"/>
      <c r="O364" s="80"/>
      <c r="P364" s="80"/>
      <c r="Q364" s="80"/>
      <c r="R364" s="80"/>
      <c r="S364" s="80"/>
      <c r="T364" s="81"/>
      <c r="AT364" s="18" t="s">
        <v>204</v>
      </c>
      <c r="AU364" s="18" t="s">
        <v>86</v>
      </c>
    </row>
    <row r="365" s="12" customFormat="1">
      <c r="B365" s="235"/>
      <c r="C365" s="236"/>
      <c r="D365" s="229" t="s">
        <v>285</v>
      </c>
      <c r="E365" s="237" t="s">
        <v>19</v>
      </c>
      <c r="F365" s="238" t="s">
        <v>2151</v>
      </c>
      <c r="G365" s="236"/>
      <c r="H365" s="239">
        <v>258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AT365" s="245" t="s">
        <v>285</v>
      </c>
      <c r="AU365" s="245" t="s">
        <v>86</v>
      </c>
      <c r="AV365" s="12" t="s">
        <v>86</v>
      </c>
      <c r="AW365" s="12" t="s">
        <v>37</v>
      </c>
      <c r="AX365" s="12" t="s">
        <v>84</v>
      </c>
      <c r="AY365" s="245" t="s">
        <v>195</v>
      </c>
    </row>
    <row r="366" s="1" customFormat="1" ht="16.5" customHeight="1">
      <c r="B366" s="39"/>
      <c r="C366" s="270" t="s">
        <v>758</v>
      </c>
      <c r="D366" s="270" t="s">
        <v>497</v>
      </c>
      <c r="E366" s="271" t="s">
        <v>2152</v>
      </c>
      <c r="F366" s="272" t="s">
        <v>2153</v>
      </c>
      <c r="G366" s="273" t="s">
        <v>312</v>
      </c>
      <c r="H366" s="274">
        <v>261.87</v>
      </c>
      <c r="I366" s="275"/>
      <c r="J366" s="276">
        <f>ROUND(I366*H366,2)</f>
        <v>0</v>
      </c>
      <c r="K366" s="272" t="s">
        <v>208</v>
      </c>
      <c r="L366" s="277"/>
      <c r="M366" s="278" t="s">
        <v>19</v>
      </c>
      <c r="N366" s="279" t="s">
        <v>47</v>
      </c>
      <c r="O366" s="80"/>
      <c r="P366" s="226">
        <f>O366*H366</f>
        <v>0</v>
      </c>
      <c r="Q366" s="226">
        <v>0.10000000000000001</v>
      </c>
      <c r="R366" s="226">
        <f>Q366*H366</f>
        <v>26.187000000000001</v>
      </c>
      <c r="S366" s="226">
        <v>0</v>
      </c>
      <c r="T366" s="227">
        <f>S366*H366</f>
        <v>0</v>
      </c>
      <c r="AR366" s="18" t="s">
        <v>229</v>
      </c>
      <c r="AT366" s="18" t="s">
        <v>497</v>
      </c>
      <c r="AU366" s="18" t="s">
        <v>86</v>
      </c>
      <c r="AY366" s="18" t="s">
        <v>195</v>
      </c>
      <c r="BE366" s="228">
        <f>IF(N366="základní",J366,0)</f>
        <v>0</v>
      </c>
      <c r="BF366" s="228">
        <f>IF(N366="snížená",J366,0)</f>
        <v>0</v>
      </c>
      <c r="BG366" s="228">
        <f>IF(N366="zákl. přenesená",J366,0)</f>
        <v>0</v>
      </c>
      <c r="BH366" s="228">
        <f>IF(N366="sníž. přenesená",J366,0)</f>
        <v>0</v>
      </c>
      <c r="BI366" s="228">
        <f>IF(N366="nulová",J366,0)</f>
        <v>0</v>
      </c>
      <c r="BJ366" s="18" t="s">
        <v>84</v>
      </c>
      <c r="BK366" s="228">
        <f>ROUND(I366*H366,2)</f>
        <v>0</v>
      </c>
      <c r="BL366" s="18" t="s">
        <v>213</v>
      </c>
      <c r="BM366" s="18" t="s">
        <v>2154</v>
      </c>
    </row>
    <row r="367" s="1" customFormat="1">
      <c r="B367" s="39"/>
      <c r="C367" s="40"/>
      <c r="D367" s="229" t="s">
        <v>204</v>
      </c>
      <c r="E367" s="40"/>
      <c r="F367" s="230" t="s">
        <v>2153</v>
      </c>
      <c r="G367" s="40"/>
      <c r="H367" s="40"/>
      <c r="I367" s="144"/>
      <c r="J367" s="40"/>
      <c r="K367" s="40"/>
      <c r="L367" s="44"/>
      <c r="M367" s="231"/>
      <c r="N367" s="80"/>
      <c r="O367" s="80"/>
      <c r="P367" s="80"/>
      <c r="Q367" s="80"/>
      <c r="R367" s="80"/>
      <c r="S367" s="80"/>
      <c r="T367" s="81"/>
      <c r="AT367" s="18" t="s">
        <v>204</v>
      </c>
      <c r="AU367" s="18" t="s">
        <v>86</v>
      </c>
    </row>
    <row r="368" s="12" customFormat="1">
      <c r="B368" s="235"/>
      <c r="C368" s="236"/>
      <c r="D368" s="229" t="s">
        <v>285</v>
      </c>
      <c r="E368" s="237" t="s">
        <v>19</v>
      </c>
      <c r="F368" s="238" t="s">
        <v>2151</v>
      </c>
      <c r="G368" s="236"/>
      <c r="H368" s="239">
        <v>258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AT368" s="245" t="s">
        <v>285</v>
      </c>
      <c r="AU368" s="245" t="s">
        <v>86</v>
      </c>
      <c r="AV368" s="12" t="s">
        <v>86</v>
      </c>
      <c r="AW368" s="12" t="s">
        <v>37</v>
      </c>
      <c r="AX368" s="12" t="s">
        <v>76</v>
      </c>
      <c r="AY368" s="245" t="s">
        <v>195</v>
      </c>
    </row>
    <row r="369" s="12" customFormat="1">
      <c r="B369" s="235"/>
      <c r="C369" s="236"/>
      <c r="D369" s="229" t="s">
        <v>285</v>
      </c>
      <c r="E369" s="237" t="s">
        <v>19</v>
      </c>
      <c r="F369" s="238" t="s">
        <v>2155</v>
      </c>
      <c r="G369" s="236"/>
      <c r="H369" s="239">
        <v>261.87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AT369" s="245" t="s">
        <v>285</v>
      </c>
      <c r="AU369" s="245" t="s">
        <v>86</v>
      </c>
      <c r="AV369" s="12" t="s">
        <v>86</v>
      </c>
      <c r="AW369" s="12" t="s">
        <v>37</v>
      </c>
      <c r="AX369" s="12" t="s">
        <v>84</v>
      </c>
      <c r="AY369" s="245" t="s">
        <v>195</v>
      </c>
    </row>
    <row r="370" s="1" customFormat="1" ht="16.5" customHeight="1">
      <c r="B370" s="39"/>
      <c r="C370" s="217" t="s">
        <v>763</v>
      </c>
      <c r="D370" s="217" t="s">
        <v>198</v>
      </c>
      <c r="E370" s="218" t="s">
        <v>2156</v>
      </c>
      <c r="F370" s="219" t="s">
        <v>2157</v>
      </c>
      <c r="G370" s="220" t="s">
        <v>312</v>
      </c>
      <c r="H370" s="221">
        <v>22.800000000000001</v>
      </c>
      <c r="I370" s="222"/>
      <c r="J370" s="223">
        <f>ROUND(I370*H370,2)</f>
        <v>0</v>
      </c>
      <c r="K370" s="219" t="s">
        <v>208</v>
      </c>
      <c r="L370" s="44"/>
      <c r="M370" s="224" t="s">
        <v>19</v>
      </c>
      <c r="N370" s="225" t="s">
        <v>47</v>
      </c>
      <c r="O370" s="80"/>
      <c r="P370" s="226">
        <f>O370*H370</f>
        <v>0</v>
      </c>
      <c r="Q370" s="226">
        <v>0.00011</v>
      </c>
      <c r="R370" s="226">
        <f>Q370*H370</f>
        <v>0.0025080000000000002</v>
      </c>
      <c r="S370" s="226">
        <v>0</v>
      </c>
      <c r="T370" s="227">
        <f>S370*H370</f>
        <v>0</v>
      </c>
      <c r="AR370" s="18" t="s">
        <v>213</v>
      </c>
      <c r="AT370" s="18" t="s">
        <v>198</v>
      </c>
      <c r="AU370" s="18" t="s">
        <v>86</v>
      </c>
      <c r="AY370" s="18" t="s">
        <v>195</v>
      </c>
      <c r="BE370" s="228">
        <f>IF(N370="základní",J370,0)</f>
        <v>0</v>
      </c>
      <c r="BF370" s="228">
        <f>IF(N370="snížená",J370,0)</f>
        <v>0</v>
      </c>
      <c r="BG370" s="228">
        <f>IF(N370="zákl. přenesená",J370,0)</f>
        <v>0</v>
      </c>
      <c r="BH370" s="228">
        <f>IF(N370="sníž. přenesená",J370,0)</f>
        <v>0</v>
      </c>
      <c r="BI370" s="228">
        <f>IF(N370="nulová",J370,0)</f>
        <v>0</v>
      </c>
      <c r="BJ370" s="18" t="s">
        <v>84</v>
      </c>
      <c r="BK370" s="228">
        <f>ROUND(I370*H370,2)</f>
        <v>0</v>
      </c>
      <c r="BL370" s="18" t="s">
        <v>213</v>
      </c>
      <c r="BM370" s="18" t="s">
        <v>2158</v>
      </c>
    </row>
    <row r="371" s="1" customFormat="1">
      <c r="B371" s="39"/>
      <c r="C371" s="40"/>
      <c r="D371" s="229" t="s">
        <v>204</v>
      </c>
      <c r="E371" s="40"/>
      <c r="F371" s="230" t="s">
        <v>2159</v>
      </c>
      <c r="G371" s="40"/>
      <c r="H371" s="40"/>
      <c r="I371" s="144"/>
      <c r="J371" s="40"/>
      <c r="K371" s="40"/>
      <c r="L371" s="44"/>
      <c r="M371" s="231"/>
      <c r="N371" s="80"/>
      <c r="O371" s="80"/>
      <c r="P371" s="80"/>
      <c r="Q371" s="80"/>
      <c r="R371" s="80"/>
      <c r="S371" s="80"/>
      <c r="T371" s="81"/>
      <c r="AT371" s="18" t="s">
        <v>204</v>
      </c>
      <c r="AU371" s="18" t="s">
        <v>86</v>
      </c>
    </row>
    <row r="372" s="12" customFormat="1">
      <c r="B372" s="235"/>
      <c r="C372" s="236"/>
      <c r="D372" s="229" t="s">
        <v>285</v>
      </c>
      <c r="E372" s="237" t="s">
        <v>19</v>
      </c>
      <c r="F372" s="238" t="s">
        <v>2160</v>
      </c>
      <c r="G372" s="236"/>
      <c r="H372" s="239">
        <v>22.800000000000001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AT372" s="245" t="s">
        <v>285</v>
      </c>
      <c r="AU372" s="245" t="s">
        <v>86</v>
      </c>
      <c r="AV372" s="12" t="s">
        <v>86</v>
      </c>
      <c r="AW372" s="12" t="s">
        <v>37</v>
      </c>
      <c r="AX372" s="12" t="s">
        <v>84</v>
      </c>
      <c r="AY372" s="245" t="s">
        <v>195</v>
      </c>
    </row>
    <row r="373" s="1" customFormat="1" ht="16.5" customHeight="1">
      <c r="B373" s="39"/>
      <c r="C373" s="270" t="s">
        <v>768</v>
      </c>
      <c r="D373" s="270" t="s">
        <v>497</v>
      </c>
      <c r="E373" s="271" t="s">
        <v>2161</v>
      </c>
      <c r="F373" s="272" t="s">
        <v>2162</v>
      </c>
      <c r="G373" s="273" t="s">
        <v>312</v>
      </c>
      <c r="H373" s="274">
        <v>23.141999999999999</v>
      </c>
      <c r="I373" s="275"/>
      <c r="J373" s="276">
        <f>ROUND(I373*H373,2)</f>
        <v>0</v>
      </c>
      <c r="K373" s="272" t="s">
        <v>208</v>
      </c>
      <c r="L373" s="277"/>
      <c r="M373" s="278" t="s">
        <v>19</v>
      </c>
      <c r="N373" s="279" t="s">
        <v>47</v>
      </c>
      <c r="O373" s="80"/>
      <c r="P373" s="226">
        <f>O373*H373</f>
        <v>0</v>
      </c>
      <c r="Q373" s="226">
        <v>0.152</v>
      </c>
      <c r="R373" s="226">
        <f>Q373*H373</f>
        <v>3.5175839999999998</v>
      </c>
      <c r="S373" s="226">
        <v>0</v>
      </c>
      <c r="T373" s="227">
        <f>S373*H373</f>
        <v>0</v>
      </c>
      <c r="AR373" s="18" t="s">
        <v>229</v>
      </c>
      <c r="AT373" s="18" t="s">
        <v>497</v>
      </c>
      <c r="AU373" s="18" t="s">
        <v>86</v>
      </c>
      <c r="AY373" s="18" t="s">
        <v>195</v>
      </c>
      <c r="BE373" s="228">
        <f>IF(N373="základní",J373,0)</f>
        <v>0</v>
      </c>
      <c r="BF373" s="228">
        <f>IF(N373="snížená",J373,0)</f>
        <v>0</v>
      </c>
      <c r="BG373" s="228">
        <f>IF(N373="zákl. přenesená",J373,0)</f>
        <v>0</v>
      </c>
      <c r="BH373" s="228">
        <f>IF(N373="sníž. přenesená",J373,0)</f>
        <v>0</v>
      </c>
      <c r="BI373" s="228">
        <f>IF(N373="nulová",J373,0)</f>
        <v>0</v>
      </c>
      <c r="BJ373" s="18" t="s">
        <v>84</v>
      </c>
      <c r="BK373" s="228">
        <f>ROUND(I373*H373,2)</f>
        <v>0</v>
      </c>
      <c r="BL373" s="18" t="s">
        <v>213</v>
      </c>
      <c r="BM373" s="18" t="s">
        <v>2163</v>
      </c>
    </row>
    <row r="374" s="1" customFormat="1">
      <c r="B374" s="39"/>
      <c r="C374" s="40"/>
      <c r="D374" s="229" t="s">
        <v>204</v>
      </c>
      <c r="E374" s="40"/>
      <c r="F374" s="230" t="s">
        <v>2162</v>
      </c>
      <c r="G374" s="40"/>
      <c r="H374" s="40"/>
      <c r="I374" s="144"/>
      <c r="J374" s="40"/>
      <c r="K374" s="40"/>
      <c r="L374" s="44"/>
      <c r="M374" s="231"/>
      <c r="N374" s="80"/>
      <c r="O374" s="80"/>
      <c r="P374" s="80"/>
      <c r="Q374" s="80"/>
      <c r="R374" s="80"/>
      <c r="S374" s="80"/>
      <c r="T374" s="81"/>
      <c r="AT374" s="18" t="s">
        <v>204</v>
      </c>
      <c r="AU374" s="18" t="s">
        <v>86</v>
      </c>
    </row>
    <row r="375" s="12" customFormat="1">
      <c r="B375" s="235"/>
      <c r="C375" s="236"/>
      <c r="D375" s="229" t="s">
        <v>285</v>
      </c>
      <c r="E375" s="237" t="s">
        <v>19</v>
      </c>
      <c r="F375" s="238" t="s">
        <v>2160</v>
      </c>
      <c r="G375" s="236"/>
      <c r="H375" s="239">
        <v>22.800000000000001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AT375" s="245" t="s">
        <v>285</v>
      </c>
      <c r="AU375" s="245" t="s">
        <v>86</v>
      </c>
      <c r="AV375" s="12" t="s">
        <v>86</v>
      </c>
      <c r="AW375" s="12" t="s">
        <v>37</v>
      </c>
      <c r="AX375" s="12" t="s">
        <v>76</v>
      </c>
      <c r="AY375" s="245" t="s">
        <v>195</v>
      </c>
    </row>
    <row r="376" s="12" customFormat="1">
      <c r="B376" s="235"/>
      <c r="C376" s="236"/>
      <c r="D376" s="229" t="s">
        <v>285</v>
      </c>
      <c r="E376" s="237" t="s">
        <v>19</v>
      </c>
      <c r="F376" s="238" t="s">
        <v>2164</v>
      </c>
      <c r="G376" s="236"/>
      <c r="H376" s="239">
        <v>23.141999999999999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AT376" s="245" t="s">
        <v>285</v>
      </c>
      <c r="AU376" s="245" t="s">
        <v>86</v>
      </c>
      <c r="AV376" s="12" t="s">
        <v>86</v>
      </c>
      <c r="AW376" s="12" t="s">
        <v>37</v>
      </c>
      <c r="AX376" s="12" t="s">
        <v>84</v>
      </c>
      <c r="AY376" s="245" t="s">
        <v>195</v>
      </c>
    </row>
    <row r="377" s="1" customFormat="1" ht="16.5" customHeight="1">
      <c r="B377" s="39"/>
      <c r="C377" s="217" t="s">
        <v>773</v>
      </c>
      <c r="D377" s="217" t="s">
        <v>198</v>
      </c>
      <c r="E377" s="218" t="s">
        <v>2165</v>
      </c>
      <c r="F377" s="219" t="s">
        <v>2166</v>
      </c>
      <c r="G377" s="220" t="s">
        <v>223</v>
      </c>
      <c r="H377" s="221">
        <v>4</v>
      </c>
      <c r="I377" s="222"/>
      <c r="J377" s="223">
        <f>ROUND(I377*H377,2)</f>
        <v>0</v>
      </c>
      <c r="K377" s="219" t="s">
        <v>19</v>
      </c>
      <c r="L377" s="44"/>
      <c r="M377" s="224" t="s">
        <v>19</v>
      </c>
      <c r="N377" s="225" t="s">
        <v>47</v>
      </c>
      <c r="O377" s="80"/>
      <c r="P377" s="226">
        <f>O377*H377</f>
        <v>0</v>
      </c>
      <c r="Q377" s="226">
        <v>0.00012999999999999999</v>
      </c>
      <c r="R377" s="226">
        <f>Q377*H377</f>
        <v>0.00051999999999999995</v>
      </c>
      <c r="S377" s="226">
        <v>0</v>
      </c>
      <c r="T377" s="227">
        <f>S377*H377</f>
        <v>0</v>
      </c>
      <c r="AR377" s="18" t="s">
        <v>213</v>
      </c>
      <c r="AT377" s="18" t="s">
        <v>198</v>
      </c>
      <c r="AU377" s="18" t="s">
        <v>86</v>
      </c>
      <c r="AY377" s="18" t="s">
        <v>195</v>
      </c>
      <c r="BE377" s="228">
        <f>IF(N377="základní",J377,0)</f>
        <v>0</v>
      </c>
      <c r="BF377" s="228">
        <f>IF(N377="snížená",J377,0)</f>
        <v>0</v>
      </c>
      <c r="BG377" s="228">
        <f>IF(N377="zákl. přenesená",J377,0)</f>
        <v>0</v>
      </c>
      <c r="BH377" s="228">
        <f>IF(N377="sníž. přenesená",J377,0)</f>
        <v>0</v>
      </c>
      <c r="BI377" s="228">
        <f>IF(N377="nulová",J377,0)</f>
        <v>0</v>
      </c>
      <c r="BJ377" s="18" t="s">
        <v>84</v>
      </c>
      <c r="BK377" s="228">
        <f>ROUND(I377*H377,2)</f>
        <v>0</v>
      </c>
      <c r="BL377" s="18" t="s">
        <v>213</v>
      </c>
      <c r="BM377" s="18" t="s">
        <v>2167</v>
      </c>
    </row>
    <row r="378" s="1" customFormat="1">
      <c r="B378" s="39"/>
      <c r="C378" s="40"/>
      <c r="D378" s="229" t="s">
        <v>204</v>
      </c>
      <c r="E378" s="40"/>
      <c r="F378" s="230" t="s">
        <v>2166</v>
      </c>
      <c r="G378" s="40"/>
      <c r="H378" s="40"/>
      <c r="I378" s="144"/>
      <c r="J378" s="40"/>
      <c r="K378" s="40"/>
      <c r="L378" s="44"/>
      <c r="M378" s="231"/>
      <c r="N378" s="80"/>
      <c r="O378" s="80"/>
      <c r="P378" s="80"/>
      <c r="Q378" s="80"/>
      <c r="R378" s="80"/>
      <c r="S378" s="80"/>
      <c r="T378" s="81"/>
      <c r="AT378" s="18" t="s">
        <v>204</v>
      </c>
      <c r="AU378" s="18" t="s">
        <v>86</v>
      </c>
    </row>
    <row r="379" s="12" customFormat="1">
      <c r="B379" s="235"/>
      <c r="C379" s="236"/>
      <c r="D379" s="229" t="s">
        <v>285</v>
      </c>
      <c r="E379" s="237" t="s">
        <v>19</v>
      </c>
      <c r="F379" s="238" t="s">
        <v>1479</v>
      </c>
      <c r="G379" s="236"/>
      <c r="H379" s="239">
        <v>4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AT379" s="245" t="s">
        <v>285</v>
      </c>
      <c r="AU379" s="245" t="s">
        <v>86</v>
      </c>
      <c r="AV379" s="12" t="s">
        <v>86</v>
      </c>
      <c r="AW379" s="12" t="s">
        <v>37</v>
      </c>
      <c r="AX379" s="12" t="s">
        <v>84</v>
      </c>
      <c r="AY379" s="245" t="s">
        <v>195</v>
      </c>
    </row>
    <row r="380" s="1" customFormat="1" ht="16.5" customHeight="1">
      <c r="B380" s="39"/>
      <c r="C380" s="270" t="s">
        <v>780</v>
      </c>
      <c r="D380" s="270" t="s">
        <v>497</v>
      </c>
      <c r="E380" s="271" t="s">
        <v>2168</v>
      </c>
      <c r="F380" s="272" t="s">
        <v>2169</v>
      </c>
      <c r="G380" s="273" t="s">
        <v>223</v>
      </c>
      <c r="H380" s="274">
        <v>4</v>
      </c>
      <c r="I380" s="275"/>
      <c r="J380" s="276">
        <f>ROUND(I380*H380,2)</f>
        <v>0</v>
      </c>
      <c r="K380" s="272" t="s">
        <v>208</v>
      </c>
      <c r="L380" s="277"/>
      <c r="M380" s="278" t="s">
        <v>19</v>
      </c>
      <c r="N380" s="279" t="s">
        <v>47</v>
      </c>
      <c r="O380" s="80"/>
      <c r="P380" s="226">
        <f>O380*H380</f>
        <v>0</v>
      </c>
      <c r="Q380" s="226">
        <v>0.00089999999999999998</v>
      </c>
      <c r="R380" s="226">
        <f>Q380*H380</f>
        <v>0.0035999999999999999</v>
      </c>
      <c r="S380" s="226">
        <v>0</v>
      </c>
      <c r="T380" s="227">
        <f>S380*H380</f>
        <v>0</v>
      </c>
      <c r="AR380" s="18" t="s">
        <v>229</v>
      </c>
      <c r="AT380" s="18" t="s">
        <v>497</v>
      </c>
      <c r="AU380" s="18" t="s">
        <v>86</v>
      </c>
      <c r="AY380" s="18" t="s">
        <v>195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8" t="s">
        <v>84</v>
      </c>
      <c r="BK380" s="228">
        <f>ROUND(I380*H380,2)</f>
        <v>0</v>
      </c>
      <c r="BL380" s="18" t="s">
        <v>213</v>
      </c>
      <c r="BM380" s="18" t="s">
        <v>2170</v>
      </c>
    </row>
    <row r="381" s="1" customFormat="1">
      <c r="B381" s="39"/>
      <c r="C381" s="40"/>
      <c r="D381" s="229" t="s">
        <v>204</v>
      </c>
      <c r="E381" s="40"/>
      <c r="F381" s="230" t="s">
        <v>2169</v>
      </c>
      <c r="G381" s="40"/>
      <c r="H381" s="40"/>
      <c r="I381" s="144"/>
      <c r="J381" s="40"/>
      <c r="K381" s="40"/>
      <c r="L381" s="44"/>
      <c r="M381" s="231"/>
      <c r="N381" s="80"/>
      <c r="O381" s="80"/>
      <c r="P381" s="80"/>
      <c r="Q381" s="80"/>
      <c r="R381" s="80"/>
      <c r="S381" s="80"/>
      <c r="T381" s="81"/>
      <c r="AT381" s="18" t="s">
        <v>204</v>
      </c>
      <c r="AU381" s="18" t="s">
        <v>86</v>
      </c>
    </row>
    <row r="382" s="12" customFormat="1">
      <c r="B382" s="235"/>
      <c r="C382" s="236"/>
      <c r="D382" s="229" t="s">
        <v>285</v>
      </c>
      <c r="E382" s="237" t="s">
        <v>19</v>
      </c>
      <c r="F382" s="238" t="s">
        <v>2171</v>
      </c>
      <c r="G382" s="236"/>
      <c r="H382" s="239">
        <v>4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AT382" s="245" t="s">
        <v>285</v>
      </c>
      <c r="AU382" s="245" t="s">
        <v>86</v>
      </c>
      <c r="AV382" s="12" t="s">
        <v>86</v>
      </c>
      <c r="AW382" s="12" t="s">
        <v>37</v>
      </c>
      <c r="AX382" s="12" t="s">
        <v>84</v>
      </c>
      <c r="AY382" s="245" t="s">
        <v>195</v>
      </c>
    </row>
    <row r="383" s="1" customFormat="1" ht="16.5" customHeight="1">
      <c r="B383" s="39"/>
      <c r="C383" s="270" t="s">
        <v>785</v>
      </c>
      <c r="D383" s="270" t="s">
        <v>497</v>
      </c>
      <c r="E383" s="271" t="s">
        <v>2172</v>
      </c>
      <c r="F383" s="272" t="s">
        <v>2173</v>
      </c>
      <c r="G383" s="273" t="s">
        <v>223</v>
      </c>
      <c r="H383" s="274">
        <v>4</v>
      </c>
      <c r="I383" s="275"/>
      <c r="J383" s="276">
        <f>ROUND(I383*H383,2)</f>
        <v>0</v>
      </c>
      <c r="K383" s="272" t="s">
        <v>19</v>
      </c>
      <c r="L383" s="277"/>
      <c r="M383" s="278" t="s">
        <v>19</v>
      </c>
      <c r="N383" s="279" t="s">
        <v>47</v>
      </c>
      <c r="O383" s="80"/>
      <c r="P383" s="226">
        <f>O383*H383</f>
        <v>0</v>
      </c>
      <c r="Q383" s="226">
        <v>0</v>
      </c>
      <c r="R383" s="226">
        <f>Q383*H383</f>
        <v>0</v>
      </c>
      <c r="S383" s="226">
        <v>0</v>
      </c>
      <c r="T383" s="227">
        <f>S383*H383</f>
        <v>0</v>
      </c>
      <c r="AR383" s="18" t="s">
        <v>229</v>
      </c>
      <c r="AT383" s="18" t="s">
        <v>497</v>
      </c>
      <c r="AU383" s="18" t="s">
        <v>86</v>
      </c>
      <c r="AY383" s="18" t="s">
        <v>195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8" t="s">
        <v>84</v>
      </c>
      <c r="BK383" s="228">
        <f>ROUND(I383*H383,2)</f>
        <v>0</v>
      </c>
      <c r="BL383" s="18" t="s">
        <v>213</v>
      </c>
      <c r="BM383" s="18" t="s">
        <v>2174</v>
      </c>
    </row>
    <row r="384" s="1" customFormat="1">
      <c r="B384" s="39"/>
      <c r="C384" s="40"/>
      <c r="D384" s="229" t="s">
        <v>204</v>
      </c>
      <c r="E384" s="40"/>
      <c r="F384" s="230" t="s">
        <v>2173</v>
      </c>
      <c r="G384" s="40"/>
      <c r="H384" s="40"/>
      <c r="I384" s="144"/>
      <c r="J384" s="40"/>
      <c r="K384" s="40"/>
      <c r="L384" s="44"/>
      <c r="M384" s="231"/>
      <c r="N384" s="80"/>
      <c r="O384" s="80"/>
      <c r="P384" s="80"/>
      <c r="Q384" s="80"/>
      <c r="R384" s="80"/>
      <c r="S384" s="80"/>
      <c r="T384" s="81"/>
      <c r="AT384" s="18" t="s">
        <v>204</v>
      </c>
      <c r="AU384" s="18" t="s">
        <v>86</v>
      </c>
    </row>
    <row r="385" s="12" customFormat="1">
      <c r="B385" s="235"/>
      <c r="C385" s="236"/>
      <c r="D385" s="229" t="s">
        <v>285</v>
      </c>
      <c r="E385" s="237" t="s">
        <v>19</v>
      </c>
      <c r="F385" s="238" t="s">
        <v>2171</v>
      </c>
      <c r="G385" s="236"/>
      <c r="H385" s="239">
        <v>4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AT385" s="245" t="s">
        <v>285</v>
      </c>
      <c r="AU385" s="245" t="s">
        <v>86</v>
      </c>
      <c r="AV385" s="12" t="s">
        <v>86</v>
      </c>
      <c r="AW385" s="12" t="s">
        <v>37</v>
      </c>
      <c r="AX385" s="12" t="s">
        <v>84</v>
      </c>
      <c r="AY385" s="245" t="s">
        <v>195</v>
      </c>
    </row>
    <row r="386" s="1" customFormat="1" ht="16.5" customHeight="1">
      <c r="B386" s="39"/>
      <c r="C386" s="217" t="s">
        <v>792</v>
      </c>
      <c r="D386" s="217" t="s">
        <v>198</v>
      </c>
      <c r="E386" s="218" t="s">
        <v>2175</v>
      </c>
      <c r="F386" s="219" t="s">
        <v>2176</v>
      </c>
      <c r="G386" s="220" t="s">
        <v>223</v>
      </c>
      <c r="H386" s="221">
        <v>4</v>
      </c>
      <c r="I386" s="222"/>
      <c r="J386" s="223">
        <f>ROUND(I386*H386,2)</f>
        <v>0</v>
      </c>
      <c r="K386" s="219" t="s">
        <v>208</v>
      </c>
      <c r="L386" s="44"/>
      <c r="M386" s="224" t="s">
        <v>19</v>
      </c>
      <c r="N386" s="225" t="s">
        <v>47</v>
      </c>
      <c r="O386" s="80"/>
      <c r="P386" s="226">
        <f>O386*H386</f>
        <v>0</v>
      </c>
      <c r="Q386" s="226">
        <v>0.00016000000000000001</v>
      </c>
      <c r="R386" s="226">
        <f>Q386*H386</f>
        <v>0.00064000000000000005</v>
      </c>
      <c r="S386" s="226">
        <v>0</v>
      </c>
      <c r="T386" s="227">
        <f>S386*H386</f>
        <v>0</v>
      </c>
      <c r="AR386" s="18" t="s">
        <v>213</v>
      </c>
      <c r="AT386" s="18" t="s">
        <v>198</v>
      </c>
      <c r="AU386" s="18" t="s">
        <v>86</v>
      </c>
      <c r="AY386" s="18" t="s">
        <v>195</v>
      </c>
      <c r="BE386" s="228">
        <f>IF(N386="základní",J386,0)</f>
        <v>0</v>
      </c>
      <c r="BF386" s="228">
        <f>IF(N386="snížená",J386,0)</f>
        <v>0</v>
      </c>
      <c r="BG386" s="228">
        <f>IF(N386="zákl. přenesená",J386,0)</f>
        <v>0</v>
      </c>
      <c r="BH386" s="228">
        <f>IF(N386="sníž. přenesená",J386,0)</f>
        <v>0</v>
      </c>
      <c r="BI386" s="228">
        <f>IF(N386="nulová",J386,0)</f>
        <v>0</v>
      </c>
      <c r="BJ386" s="18" t="s">
        <v>84</v>
      </c>
      <c r="BK386" s="228">
        <f>ROUND(I386*H386,2)</f>
        <v>0</v>
      </c>
      <c r="BL386" s="18" t="s">
        <v>213</v>
      </c>
      <c r="BM386" s="18" t="s">
        <v>2177</v>
      </c>
    </row>
    <row r="387" s="1" customFormat="1">
      <c r="B387" s="39"/>
      <c r="C387" s="40"/>
      <c r="D387" s="229" t="s">
        <v>204</v>
      </c>
      <c r="E387" s="40"/>
      <c r="F387" s="230" t="s">
        <v>2178</v>
      </c>
      <c r="G387" s="40"/>
      <c r="H387" s="40"/>
      <c r="I387" s="144"/>
      <c r="J387" s="40"/>
      <c r="K387" s="40"/>
      <c r="L387" s="44"/>
      <c r="M387" s="231"/>
      <c r="N387" s="80"/>
      <c r="O387" s="80"/>
      <c r="P387" s="80"/>
      <c r="Q387" s="80"/>
      <c r="R387" s="80"/>
      <c r="S387" s="80"/>
      <c r="T387" s="81"/>
      <c r="AT387" s="18" t="s">
        <v>204</v>
      </c>
      <c r="AU387" s="18" t="s">
        <v>86</v>
      </c>
    </row>
    <row r="388" s="12" customFormat="1">
      <c r="B388" s="235"/>
      <c r="C388" s="236"/>
      <c r="D388" s="229" t="s">
        <v>285</v>
      </c>
      <c r="E388" s="237" t="s">
        <v>19</v>
      </c>
      <c r="F388" s="238" t="s">
        <v>1479</v>
      </c>
      <c r="G388" s="236"/>
      <c r="H388" s="239">
        <v>4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AT388" s="245" t="s">
        <v>285</v>
      </c>
      <c r="AU388" s="245" t="s">
        <v>86</v>
      </c>
      <c r="AV388" s="12" t="s">
        <v>86</v>
      </c>
      <c r="AW388" s="12" t="s">
        <v>37</v>
      </c>
      <c r="AX388" s="12" t="s">
        <v>84</v>
      </c>
      <c r="AY388" s="245" t="s">
        <v>195</v>
      </c>
    </row>
    <row r="389" s="1" customFormat="1" ht="16.5" customHeight="1">
      <c r="B389" s="39"/>
      <c r="C389" s="270" t="s">
        <v>796</v>
      </c>
      <c r="D389" s="270" t="s">
        <v>497</v>
      </c>
      <c r="E389" s="271" t="s">
        <v>2179</v>
      </c>
      <c r="F389" s="272" t="s">
        <v>2180</v>
      </c>
      <c r="G389" s="273" t="s">
        <v>223</v>
      </c>
      <c r="H389" s="274">
        <v>4</v>
      </c>
      <c r="I389" s="275"/>
      <c r="J389" s="276">
        <f>ROUND(I389*H389,2)</f>
        <v>0</v>
      </c>
      <c r="K389" s="272" t="s">
        <v>208</v>
      </c>
      <c r="L389" s="277"/>
      <c r="M389" s="278" t="s">
        <v>19</v>
      </c>
      <c r="N389" s="279" t="s">
        <v>47</v>
      </c>
      <c r="O389" s="80"/>
      <c r="P389" s="226">
        <f>O389*H389</f>
        <v>0</v>
      </c>
      <c r="Q389" s="226">
        <v>0.085999999999999993</v>
      </c>
      <c r="R389" s="226">
        <f>Q389*H389</f>
        <v>0.34399999999999997</v>
      </c>
      <c r="S389" s="226">
        <v>0</v>
      </c>
      <c r="T389" s="227">
        <f>S389*H389</f>
        <v>0</v>
      </c>
      <c r="AR389" s="18" t="s">
        <v>229</v>
      </c>
      <c r="AT389" s="18" t="s">
        <v>497</v>
      </c>
      <c r="AU389" s="18" t="s">
        <v>86</v>
      </c>
      <c r="AY389" s="18" t="s">
        <v>195</v>
      </c>
      <c r="BE389" s="228">
        <f>IF(N389="základní",J389,0)</f>
        <v>0</v>
      </c>
      <c r="BF389" s="228">
        <f>IF(N389="snížená",J389,0)</f>
        <v>0</v>
      </c>
      <c r="BG389" s="228">
        <f>IF(N389="zákl. přenesená",J389,0)</f>
        <v>0</v>
      </c>
      <c r="BH389" s="228">
        <f>IF(N389="sníž. přenesená",J389,0)</f>
        <v>0</v>
      </c>
      <c r="BI389" s="228">
        <f>IF(N389="nulová",J389,0)</f>
        <v>0</v>
      </c>
      <c r="BJ389" s="18" t="s">
        <v>84</v>
      </c>
      <c r="BK389" s="228">
        <f>ROUND(I389*H389,2)</f>
        <v>0</v>
      </c>
      <c r="BL389" s="18" t="s">
        <v>213</v>
      </c>
      <c r="BM389" s="18" t="s">
        <v>2181</v>
      </c>
    </row>
    <row r="390" s="1" customFormat="1">
      <c r="B390" s="39"/>
      <c r="C390" s="40"/>
      <c r="D390" s="229" t="s">
        <v>204</v>
      </c>
      <c r="E390" s="40"/>
      <c r="F390" s="230" t="s">
        <v>2180</v>
      </c>
      <c r="G390" s="40"/>
      <c r="H390" s="40"/>
      <c r="I390" s="144"/>
      <c r="J390" s="40"/>
      <c r="K390" s="40"/>
      <c r="L390" s="44"/>
      <c r="M390" s="231"/>
      <c r="N390" s="80"/>
      <c r="O390" s="80"/>
      <c r="P390" s="80"/>
      <c r="Q390" s="80"/>
      <c r="R390" s="80"/>
      <c r="S390" s="80"/>
      <c r="T390" s="81"/>
      <c r="AT390" s="18" t="s">
        <v>204</v>
      </c>
      <c r="AU390" s="18" t="s">
        <v>86</v>
      </c>
    </row>
    <row r="391" s="12" customFormat="1">
      <c r="B391" s="235"/>
      <c r="C391" s="236"/>
      <c r="D391" s="229" t="s">
        <v>285</v>
      </c>
      <c r="E391" s="237" t="s">
        <v>19</v>
      </c>
      <c r="F391" s="238" t="s">
        <v>2182</v>
      </c>
      <c r="G391" s="236"/>
      <c r="H391" s="239">
        <v>4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AT391" s="245" t="s">
        <v>285</v>
      </c>
      <c r="AU391" s="245" t="s">
        <v>86</v>
      </c>
      <c r="AV391" s="12" t="s">
        <v>86</v>
      </c>
      <c r="AW391" s="12" t="s">
        <v>37</v>
      </c>
      <c r="AX391" s="12" t="s">
        <v>84</v>
      </c>
      <c r="AY391" s="245" t="s">
        <v>195</v>
      </c>
    </row>
    <row r="392" s="1" customFormat="1" ht="16.5" customHeight="1">
      <c r="B392" s="39"/>
      <c r="C392" s="217" t="s">
        <v>802</v>
      </c>
      <c r="D392" s="217" t="s">
        <v>198</v>
      </c>
      <c r="E392" s="218" t="s">
        <v>2183</v>
      </c>
      <c r="F392" s="219" t="s">
        <v>2184</v>
      </c>
      <c r="G392" s="220" t="s">
        <v>223</v>
      </c>
      <c r="H392" s="221">
        <v>20</v>
      </c>
      <c r="I392" s="222"/>
      <c r="J392" s="223">
        <f>ROUND(I392*H392,2)</f>
        <v>0</v>
      </c>
      <c r="K392" s="219" t="s">
        <v>208</v>
      </c>
      <c r="L392" s="44"/>
      <c r="M392" s="224" t="s">
        <v>19</v>
      </c>
      <c r="N392" s="225" t="s">
        <v>47</v>
      </c>
      <c r="O392" s="80"/>
      <c r="P392" s="226">
        <f>O392*H392</f>
        <v>0</v>
      </c>
      <c r="Q392" s="226">
        <v>9.0000000000000006E-05</v>
      </c>
      <c r="R392" s="226">
        <f>Q392*H392</f>
        <v>0.0018000000000000002</v>
      </c>
      <c r="S392" s="226">
        <v>0</v>
      </c>
      <c r="T392" s="227">
        <f>S392*H392</f>
        <v>0</v>
      </c>
      <c r="AR392" s="18" t="s">
        <v>213</v>
      </c>
      <c r="AT392" s="18" t="s">
        <v>198</v>
      </c>
      <c r="AU392" s="18" t="s">
        <v>86</v>
      </c>
      <c r="AY392" s="18" t="s">
        <v>195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8" t="s">
        <v>84</v>
      </c>
      <c r="BK392" s="228">
        <f>ROUND(I392*H392,2)</f>
        <v>0</v>
      </c>
      <c r="BL392" s="18" t="s">
        <v>213</v>
      </c>
      <c r="BM392" s="18" t="s">
        <v>2185</v>
      </c>
    </row>
    <row r="393" s="1" customFormat="1">
      <c r="B393" s="39"/>
      <c r="C393" s="40"/>
      <c r="D393" s="229" t="s">
        <v>204</v>
      </c>
      <c r="E393" s="40"/>
      <c r="F393" s="230" t="s">
        <v>2186</v>
      </c>
      <c r="G393" s="40"/>
      <c r="H393" s="40"/>
      <c r="I393" s="144"/>
      <c r="J393" s="40"/>
      <c r="K393" s="40"/>
      <c r="L393" s="44"/>
      <c r="M393" s="231"/>
      <c r="N393" s="80"/>
      <c r="O393" s="80"/>
      <c r="P393" s="80"/>
      <c r="Q393" s="80"/>
      <c r="R393" s="80"/>
      <c r="S393" s="80"/>
      <c r="T393" s="81"/>
      <c r="AT393" s="18" t="s">
        <v>204</v>
      </c>
      <c r="AU393" s="18" t="s">
        <v>86</v>
      </c>
    </row>
    <row r="394" s="12" customFormat="1">
      <c r="B394" s="235"/>
      <c r="C394" s="236"/>
      <c r="D394" s="229" t="s">
        <v>285</v>
      </c>
      <c r="E394" s="237" t="s">
        <v>19</v>
      </c>
      <c r="F394" s="238" t="s">
        <v>2187</v>
      </c>
      <c r="G394" s="236"/>
      <c r="H394" s="239">
        <v>20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AT394" s="245" t="s">
        <v>285</v>
      </c>
      <c r="AU394" s="245" t="s">
        <v>86</v>
      </c>
      <c r="AV394" s="12" t="s">
        <v>86</v>
      </c>
      <c r="AW394" s="12" t="s">
        <v>37</v>
      </c>
      <c r="AX394" s="12" t="s">
        <v>84</v>
      </c>
      <c r="AY394" s="245" t="s">
        <v>195</v>
      </c>
    </row>
    <row r="395" s="1" customFormat="1" ht="16.5" customHeight="1">
      <c r="B395" s="39"/>
      <c r="C395" s="270" t="s">
        <v>808</v>
      </c>
      <c r="D395" s="270" t="s">
        <v>497</v>
      </c>
      <c r="E395" s="271" t="s">
        <v>2188</v>
      </c>
      <c r="F395" s="272" t="s">
        <v>2189</v>
      </c>
      <c r="G395" s="273" t="s">
        <v>312</v>
      </c>
      <c r="H395" s="274">
        <v>7.5</v>
      </c>
      <c r="I395" s="275"/>
      <c r="J395" s="276">
        <f>ROUND(I395*H395,2)</f>
        <v>0</v>
      </c>
      <c r="K395" s="272" t="s">
        <v>19</v>
      </c>
      <c r="L395" s="277"/>
      <c r="M395" s="278" t="s">
        <v>19</v>
      </c>
      <c r="N395" s="279" t="s">
        <v>47</v>
      </c>
      <c r="O395" s="80"/>
      <c r="P395" s="226">
        <f>O395*H395</f>
        <v>0</v>
      </c>
      <c r="Q395" s="226">
        <v>0.093350000000000002</v>
      </c>
      <c r="R395" s="226">
        <f>Q395*H395</f>
        <v>0.700125</v>
      </c>
      <c r="S395" s="226">
        <v>0</v>
      </c>
      <c r="T395" s="227">
        <f>S395*H395</f>
        <v>0</v>
      </c>
      <c r="AR395" s="18" t="s">
        <v>229</v>
      </c>
      <c r="AT395" s="18" t="s">
        <v>497</v>
      </c>
      <c r="AU395" s="18" t="s">
        <v>86</v>
      </c>
      <c r="AY395" s="18" t="s">
        <v>195</v>
      </c>
      <c r="BE395" s="228">
        <f>IF(N395="základní",J395,0)</f>
        <v>0</v>
      </c>
      <c r="BF395" s="228">
        <f>IF(N395="snížená",J395,0)</f>
        <v>0</v>
      </c>
      <c r="BG395" s="228">
        <f>IF(N395="zákl. přenesená",J395,0)</f>
        <v>0</v>
      </c>
      <c r="BH395" s="228">
        <f>IF(N395="sníž. přenesená",J395,0)</f>
        <v>0</v>
      </c>
      <c r="BI395" s="228">
        <f>IF(N395="nulová",J395,0)</f>
        <v>0</v>
      </c>
      <c r="BJ395" s="18" t="s">
        <v>84</v>
      </c>
      <c r="BK395" s="228">
        <f>ROUND(I395*H395,2)</f>
        <v>0</v>
      </c>
      <c r="BL395" s="18" t="s">
        <v>213</v>
      </c>
      <c r="BM395" s="18" t="s">
        <v>2190</v>
      </c>
    </row>
    <row r="396" s="1" customFormat="1">
      <c r="B396" s="39"/>
      <c r="C396" s="40"/>
      <c r="D396" s="229" t="s">
        <v>204</v>
      </c>
      <c r="E396" s="40"/>
      <c r="F396" s="230" t="s">
        <v>2189</v>
      </c>
      <c r="G396" s="40"/>
      <c r="H396" s="40"/>
      <c r="I396" s="144"/>
      <c r="J396" s="40"/>
      <c r="K396" s="40"/>
      <c r="L396" s="44"/>
      <c r="M396" s="231"/>
      <c r="N396" s="80"/>
      <c r="O396" s="80"/>
      <c r="P396" s="80"/>
      <c r="Q396" s="80"/>
      <c r="R396" s="80"/>
      <c r="S396" s="80"/>
      <c r="T396" s="81"/>
      <c r="AT396" s="18" t="s">
        <v>204</v>
      </c>
      <c r="AU396" s="18" t="s">
        <v>86</v>
      </c>
    </row>
    <row r="397" s="12" customFormat="1">
      <c r="B397" s="235"/>
      <c r="C397" s="236"/>
      <c r="D397" s="229" t="s">
        <v>285</v>
      </c>
      <c r="E397" s="237" t="s">
        <v>19</v>
      </c>
      <c r="F397" s="238" t="s">
        <v>2191</v>
      </c>
      <c r="G397" s="236"/>
      <c r="H397" s="239">
        <v>6.75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AT397" s="245" t="s">
        <v>285</v>
      </c>
      <c r="AU397" s="245" t="s">
        <v>86</v>
      </c>
      <c r="AV397" s="12" t="s">
        <v>86</v>
      </c>
      <c r="AW397" s="12" t="s">
        <v>37</v>
      </c>
      <c r="AX397" s="12" t="s">
        <v>76</v>
      </c>
      <c r="AY397" s="245" t="s">
        <v>195</v>
      </c>
    </row>
    <row r="398" s="12" customFormat="1">
      <c r="B398" s="235"/>
      <c r="C398" s="236"/>
      <c r="D398" s="229" t="s">
        <v>285</v>
      </c>
      <c r="E398" s="237" t="s">
        <v>19</v>
      </c>
      <c r="F398" s="238" t="s">
        <v>2192</v>
      </c>
      <c r="G398" s="236"/>
      <c r="H398" s="239">
        <v>0.75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AT398" s="245" t="s">
        <v>285</v>
      </c>
      <c r="AU398" s="245" t="s">
        <v>86</v>
      </c>
      <c r="AV398" s="12" t="s">
        <v>86</v>
      </c>
      <c r="AW398" s="12" t="s">
        <v>37</v>
      </c>
      <c r="AX398" s="12" t="s">
        <v>76</v>
      </c>
      <c r="AY398" s="245" t="s">
        <v>195</v>
      </c>
    </row>
    <row r="399" s="13" customFormat="1">
      <c r="B399" s="246"/>
      <c r="C399" s="247"/>
      <c r="D399" s="229" t="s">
        <v>285</v>
      </c>
      <c r="E399" s="248" t="s">
        <v>19</v>
      </c>
      <c r="F399" s="249" t="s">
        <v>294</v>
      </c>
      <c r="G399" s="247"/>
      <c r="H399" s="250">
        <v>7.5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AT399" s="256" t="s">
        <v>285</v>
      </c>
      <c r="AU399" s="256" t="s">
        <v>86</v>
      </c>
      <c r="AV399" s="13" t="s">
        <v>213</v>
      </c>
      <c r="AW399" s="13" t="s">
        <v>37</v>
      </c>
      <c r="AX399" s="13" t="s">
        <v>84</v>
      </c>
      <c r="AY399" s="256" t="s">
        <v>195</v>
      </c>
    </row>
    <row r="400" s="1" customFormat="1" ht="16.5" customHeight="1">
      <c r="B400" s="39"/>
      <c r="C400" s="270" t="s">
        <v>814</v>
      </c>
      <c r="D400" s="270" t="s">
        <v>497</v>
      </c>
      <c r="E400" s="271" t="s">
        <v>2193</v>
      </c>
      <c r="F400" s="272" t="s">
        <v>2194</v>
      </c>
      <c r="G400" s="273" t="s">
        <v>312</v>
      </c>
      <c r="H400" s="274">
        <v>7.5</v>
      </c>
      <c r="I400" s="275"/>
      <c r="J400" s="276">
        <f>ROUND(I400*H400,2)</f>
        <v>0</v>
      </c>
      <c r="K400" s="272" t="s">
        <v>19</v>
      </c>
      <c r="L400" s="277"/>
      <c r="M400" s="278" t="s">
        <v>19</v>
      </c>
      <c r="N400" s="279" t="s">
        <v>47</v>
      </c>
      <c r="O400" s="80"/>
      <c r="P400" s="226">
        <f>O400*H400</f>
        <v>0</v>
      </c>
      <c r="Q400" s="226">
        <v>0.075020000000000003</v>
      </c>
      <c r="R400" s="226">
        <f>Q400*H400</f>
        <v>0.56264999999999998</v>
      </c>
      <c r="S400" s="226">
        <v>0</v>
      </c>
      <c r="T400" s="227">
        <f>S400*H400</f>
        <v>0</v>
      </c>
      <c r="AR400" s="18" t="s">
        <v>229</v>
      </c>
      <c r="AT400" s="18" t="s">
        <v>497</v>
      </c>
      <c r="AU400" s="18" t="s">
        <v>86</v>
      </c>
      <c r="AY400" s="18" t="s">
        <v>195</v>
      </c>
      <c r="BE400" s="228">
        <f>IF(N400="základní",J400,0)</f>
        <v>0</v>
      </c>
      <c r="BF400" s="228">
        <f>IF(N400="snížená",J400,0)</f>
        <v>0</v>
      </c>
      <c r="BG400" s="228">
        <f>IF(N400="zákl. přenesená",J400,0)</f>
        <v>0</v>
      </c>
      <c r="BH400" s="228">
        <f>IF(N400="sníž. přenesená",J400,0)</f>
        <v>0</v>
      </c>
      <c r="BI400" s="228">
        <f>IF(N400="nulová",J400,0)</f>
        <v>0</v>
      </c>
      <c r="BJ400" s="18" t="s">
        <v>84</v>
      </c>
      <c r="BK400" s="228">
        <f>ROUND(I400*H400,2)</f>
        <v>0</v>
      </c>
      <c r="BL400" s="18" t="s">
        <v>213</v>
      </c>
      <c r="BM400" s="18" t="s">
        <v>2195</v>
      </c>
    </row>
    <row r="401" s="1" customFormat="1">
      <c r="B401" s="39"/>
      <c r="C401" s="40"/>
      <c r="D401" s="229" t="s">
        <v>204</v>
      </c>
      <c r="E401" s="40"/>
      <c r="F401" s="230" t="s">
        <v>2194</v>
      </c>
      <c r="G401" s="40"/>
      <c r="H401" s="40"/>
      <c r="I401" s="144"/>
      <c r="J401" s="40"/>
      <c r="K401" s="40"/>
      <c r="L401" s="44"/>
      <c r="M401" s="231"/>
      <c r="N401" s="80"/>
      <c r="O401" s="80"/>
      <c r="P401" s="80"/>
      <c r="Q401" s="80"/>
      <c r="R401" s="80"/>
      <c r="S401" s="80"/>
      <c r="T401" s="81"/>
      <c r="AT401" s="18" t="s">
        <v>204</v>
      </c>
      <c r="AU401" s="18" t="s">
        <v>86</v>
      </c>
    </row>
    <row r="402" s="12" customFormat="1">
      <c r="B402" s="235"/>
      <c r="C402" s="236"/>
      <c r="D402" s="229" t="s">
        <v>285</v>
      </c>
      <c r="E402" s="237" t="s">
        <v>19</v>
      </c>
      <c r="F402" s="238" t="s">
        <v>2196</v>
      </c>
      <c r="G402" s="236"/>
      <c r="H402" s="239">
        <v>7.5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AT402" s="245" t="s">
        <v>285</v>
      </c>
      <c r="AU402" s="245" t="s">
        <v>86</v>
      </c>
      <c r="AV402" s="12" t="s">
        <v>86</v>
      </c>
      <c r="AW402" s="12" t="s">
        <v>37</v>
      </c>
      <c r="AX402" s="12" t="s">
        <v>84</v>
      </c>
      <c r="AY402" s="245" t="s">
        <v>195</v>
      </c>
    </row>
    <row r="403" s="1" customFormat="1" ht="16.5" customHeight="1">
      <c r="B403" s="39"/>
      <c r="C403" s="217" t="s">
        <v>820</v>
      </c>
      <c r="D403" s="217" t="s">
        <v>198</v>
      </c>
      <c r="E403" s="218" t="s">
        <v>2197</v>
      </c>
      <c r="F403" s="219" t="s">
        <v>2198</v>
      </c>
      <c r="G403" s="220" t="s">
        <v>223</v>
      </c>
      <c r="H403" s="221">
        <v>4</v>
      </c>
      <c r="I403" s="222"/>
      <c r="J403" s="223">
        <f>ROUND(I403*H403,2)</f>
        <v>0</v>
      </c>
      <c r="K403" s="219" t="s">
        <v>208</v>
      </c>
      <c r="L403" s="44"/>
      <c r="M403" s="224" t="s">
        <v>19</v>
      </c>
      <c r="N403" s="225" t="s">
        <v>47</v>
      </c>
      <c r="O403" s="80"/>
      <c r="P403" s="226">
        <f>O403*H403</f>
        <v>0</v>
      </c>
      <c r="Q403" s="226">
        <v>0.00010000000000000001</v>
      </c>
      <c r="R403" s="226">
        <f>Q403*H403</f>
        <v>0.00040000000000000002</v>
      </c>
      <c r="S403" s="226">
        <v>0</v>
      </c>
      <c r="T403" s="227">
        <f>S403*H403</f>
        <v>0</v>
      </c>
      <c r="AR403" s="18" t="s">
        <v>213</v>
      </c>
      <c r="AT403" s="18" t="s">
        <v>198</v>
      </c>
      <c r="AU403" s="18" t="s">
        <v>86</v>
      </c>
      <c r="AY403" s="18" t="s">
        <v>195</v>
      </c>
      <c r="BE403" s="228">
        <f>IF(N403="základní",J403,0)</f>
        <v>0</v>
      </c>
      <c r="BF403" s="228">
        <f>IF(N403="snížená",J403,0)</f>
        <v>0</v>
      </c>
      <c r="BG403" s="228">
        <f>IF(N403="zákl. přenesená",J403,0)</f>
        <v>0</v>
      </c>
      <c r="BH403" s="228">
        <f>IF(N403="sníž. přenesená",J403,0)</f>
        <v>0</v>
      </c>
      <c r="BI403" s="228">
        <f>IF(N403="nulová",J403,0)</f>
        <v>0</v>
      </c>
      <c r="BJ403" s="18" t="s">
        <v>84</v>
      </c>
      <c r="BK403" s="228">
        <f>ROUND(I403*H403,2)</f>
        <v>0</v>
      </c>
      <c r="BL403" s="18" t="s">
        <v>213</v>
      </c>
      <c r="BM403" s="18" t="s">
        <v>2199</v>
      </c>
    </row>
    <row r="404" s="1" customFormat="1">
      <c r="B404" s="39"/>
      <c r="C404" s="40"/>
      <c r="D404" s="229" t="s">
        <v>204</v>
      </c>
      <c r="E404" s="40"/>
      <c r="F404" s="230" t="s">
        <v>2200</v>
      </c>
      <c r="G404" s="40"/>
      <c r="H404" s="40"/>
      <c r="I404" s="144"/>
      <c r="J404" s="40"/>
      <c r="K404" s="40"/>
      <c r="L404" s="44"/>
      <c r="M404" s="231"/>
      <c r="N404" s="80"/>
      <c r="O404" s="80"/>
      <c r="P404" s="80"/>
      <c r="Q404" s="80"/>
      <c r="R404" s="80"/>
      <c r="S404" s="80"/>
      <c r="T404" s="81"/>
      <c r="AT404" s="18" t="s">
        <v>204</v>
      </c>
      <c r="AU404" s="18" t="s">
        <v>86</v>
      </c>
    </row>
    <row r="405" s="12" customFormat="1">
      <c r="B405" s="235"/>
      <c r="C405" s="236"/>
      <c r="D405" s="229" t="s">
        <v>285</v>
      </c>
      <c r="E405" s="237" t="s">
        <v>19</v>
      </c>
      <c r="F405" s="238" t="s">
        <v>1479</v>
      </c>
      <c r="G405" s="236"/>
      <c r="H405" s="239">
        <v>4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AT405" s="245" t="s">
        <v>285</v>
      </c>
      <c r="AU405" s="245" t="s">
        <v>86</v>
      </c>
      <c r="AV405" s="12" t="s">
        <v>86</v>
      </c>
      <c r="AW405" s="12" t="s">
        <v>37</v>
      </c>
      <c r="AX405" s="12" t="s">
        <v>84</v>
      </c>
      <c r="AY405" s="245" t="s">
        <v>195</v>
      </c>
    </row>
    <row r="406" s="1" customFormat="1" ht="16.5" customHeight="1">
      <c r="B406" s="39"/>
      <c r="C406" s="270" t="s">
        <v>826</v>
      </c>
      <c r="D406" s="270" t="s">
        <v>497</v>
      </c>
      <c r="E406" s="271" t="s">
        <v>2201</v>
      </c>
      <c r="F406" s="272" t="s">
        <v>2202</v>
      </c>
      <c r="G406" s="273" t="s">
        <v>312</v>
      </c>
      <c r="H406" s="274">
        <v>1.5</v>
      </c>
      <c r="I406" s="275"/>
      <c r="J406" s="276">
        <f>ROUND(I406*H406,2)</f>
        <v>0</v>
      </c>
      <c r="K406" s="272" t="s">
        <v>19</v>
      </c>
      <c r="L406" s="277"/>
      <c r="M406" s="278" t="s">
        <v>19</v>
      </c>
      <c r="N406" s="279" t="s">
        <v>47</v>
      </c>
      <c r="O406" s="80"/>
      <c r="P406" s="226">
        <f>O406*H406</f>
        <v>0</v>
      </c>
      <c r="Q406" s="226">
        <v>0.15329000000000001</v>
      </c>
      <c r="R406" s="226">
        <f>Q406*H406</f>
        <v>0.229935</v>
      </c>
      <c r="S406" s="226">
        <v>0</v>
      </c>
      <c r="T406" s="227">
        <f>S406*H406</f>
        <v>0</v>
      </c>
      <c r="AR406" s="18" t="s">
        <v>229</v>
      </c>
      <c r="AT406" s="18" t="s">
        <v>497</v>
      </c>
      <c r="AU406" s="18" t="s">
        <v>86</v>
      </c>
      <c r="AY406" s="18" t="s">
        <v>195</v>
      </c>
      <c r="BE406" s="228">
        <f>IF(N406="základní",J406,0)</f>
        <v>0</v>
      </c>
      <c r="BF406" s="228">
        <f>IF(N406="snížená",J406,0)</f>
        <v>0</v>
      </c>
      <c r="BG406" s="228">
        <f>IF(N406="zákl. přenesená",J406,0)</f>
        <v>0</v>
      </c>
      <c r="BH406" s="228">
        <f>IF(N406="sníž. přenesená",J406,0)</f>
        <v>0</v>
      </c>
      <c r="BI406" s="228">
        <f>IF(N406="nulová",J406,0)</f>
        <v>0</v>
      </c>
      <c r="BJ406" s="18" t="s">
        <v>84</v>
      </c>
      <c r="BK406" s="228">
        <f>ROUND(I406*H406,2)</f>
        <v>0</v>
      </c>
      <c r="BL406" s="18" t="s">
        <v>213</v>
      </c>
      <c r="BM406" s="18" t="s">
        <v>2203</v>
      </c>
    </row>
    <row r="407" s="1" customFormat="1">
      <c r="B407" s="39"/>
      <c r="C407" s="40"/>
      <c r="D407" s="229" t="s">
        <v>204</v>
      </c>
      <c r="E407" s="40"/>
      <c r="F407" s="230" t="s">
        <v>2202</v>
      </c>
      <c r="G407" s="40"/>
      <c r="H407" s="40"/>
      <c r="I407" s="144"/>
      <c r="J407" s="40"/>
      <c r="K407" s="40"/>
      <c r="L407" s="44"/>
      <c r="M407" s="231"/>
      <c r="N407" s="80"/>
      <c r="O407" s="80"/>
      <c r="P407" s="80"/>
      <c r="Q407" s="80"/>
      <c r="R407" s="80"/>
      <c r="S407" s="80"/>
      <c r="T407" s="81"/>
      <c r="AT407" s="18" t="s">
        <v>204</v>
      </c>
      <c r="AU407" s="18" t="s">
        <v>86</v>
      </c>
    </row>
    <row r="408" s="12" customFormat="1">
      <c r="B408" s="235"/>
      <c r="C408" s="236"/>
      <c r="D408" s="229" t="s">
        <v>285</v>
      </c>
      <c r="E408" s="237" t="s">
        <v>19</v>
      </c>
      <c r="F408" s="238" t="s">
        <v>2204</v>
      </c>
      <c r="G408" s="236"/>
      <c r="H408" s="239">
        <v>1.5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AT408" s="245" t="s">
        <v>285</v>
      </c>
      <c r="AU408" s="245" t="s">
        <v>86</v>
      </c>
      <c r="AV408" s="12" t="s">
        <v>86</v>
      </c>
      <c r="AW408" s="12" t="s">
        <v>37</v>
      </c>
      <c r="AX408" s="12" t="s">
        <v>84</v>
      </c>
      <c r="AY408" s="245" t="s">
        <v>195</v>
      </c>
    </row>
    <row r="409" s="1" customFormat="1" ht="16.5" customHeight="1">
      <c r="B409" s="39"/>
      <c r="C409" s="270" t="s">
        <v>833</v>
      </c>
      <c r="D409" s="270" t="s">
        <v>497</v>
      </c>
      <c r="E409" s="271" t="s">
        <v>2205</v>
      </c>
      <c r="F409" s="272" t="s">
        <v>2206</v>
      </c>
      <c r="G409" s="273" t="s">
        <v>312</v>
      </c>
      <c r="H409" s="274">
        <v>1.5</v>
      </c>
      <c r="I409" s="275"/>
      <c r="J409" s="276">
        <f>ROUND(I409*H409,2)</f>
        <v>0</v>
      </c>
      <c r="K409" s="272" t="s">
        <v>19</v>
      </c>
      <c r="L409" s="277"/>
      <c r="M409" s="278" t="s">
        <v>19</v>
      </c>
      <c r="N409" s="279" t="s">
        <v>47</v>
      </c>
      <c r="O409" s="80"/>
      <c r="P409" s="226">
        <f>O409*H409</f>
        <v>0</v>
      </c>
      <c r="Q409" s="226">
        <v>0.12664</v>
      </c>
      <c r="R409" s="226">
        <f>Q409*H409</f>
        <v>0.18996000000000002</v>
      </c>
      <c r="S409" s="226">
        <v>0</v>
      </c>
      <c r="T409" s="227">
        <f>S409*H409</f>
        <v>0</v>
      </c>
      <c r="AR409" s="18" t="s">
        <v>229</v>
      </c>
      <c r="AT409" s="18" t="s">
        <v>497</v>
      </c>
      <c r="AU409" s="18" t="s">
        <v>86</v>
      </c>
      <c r="AY409" s="18" t="s">
        <v>195</v>
      </c>
      <c r="BE409" s="228">
        <f>IF(N409="základní",J409,0)</f>
        <v>0</v>
      </c>
      <c r="BF409" s="228">
        <f>IF(N409="snížená",J409,0)</f>
        <v>0</v>
      </c>
      <c r="BG409" s="228">
        <f>IF(N409="zákl. přenesená",J409,0)</f>
        <v>0</v>
      </c>
      <c r="BH409" s="228">
        <f>IF(N409="sníž. přenesená",J409,0)</f>
        <v>0</v>
      </c>
      <c r="BI409" s="228">
        <f>IF(N409="nulová",J409,0)</f>
        <v>0</v>
      </c>
      <c r="BJ409" s="18" t="s">
        <v>84</v>
      </c>
      <c r="BK409" s="228">
        <f>ROUND(I409*H409,2)</f>
        <v>0</v>
      </c>
      <c r="BL409" s="18" t="s">
        <v>213</v>
      </c>
      <c r="BM409" s="18" t="s">
        <v>2207</v>
      </c>
    </row>
    <row r="410" s="1" customFormat="1">
      <c r="B410" s="39"/>
      <c r="C410" s="40"/>
      <c r="D410" s="229" t="s">
        <v>204</v>
      </c>
      <c r="E410" s="40"/>
      <c r="F410" s="230" t="s">
        <v>2206</v>
      </c>
      <c r="G410" s="40"/>
      <c r="H410" s="40"/>
      <c r="I410" s="144"/>
      <c r="J410" s="40"/>
      <c r="K410" s="40"/>
      <c r="L410" s="44"/>
      <c r="M410" s="231"/>
      <c r="N410" s="80"/>
      <c r="O410" s="80"/>
      <c r="P410" s="80"/>
      <c r="Q410" s="80"/>
      <c r="R410" s="80"/>
      <c r="S410" s="80"/>
      <c r="T410" s="81"/>
      <c r="AT410" s="18" t="s">
        <v>204</v>
      </c>
      <c r="AU410" s="18" t="s">
        <v>86</v>
      </c>
    </row>
    <row r="411" s="12" customFormat="1">
      <c r="B411" s="235"/>
      <c r="C411" s="236"/>
      <c r="D411" s="229" t="s">
        <v>285</v>
      </c>
      <c r="E411" s="237" t="s">
        <v>19</v>
      </c>
      <c r="F411" s="238" t="s">
        <v>2208</v>
      </c>
      <c r="G411" s="236"/>
      <c r="H411" s="239">
        <v>0.75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AT411" s="245" t="s">
        <v>285</v>
      </c>
      <c r="AU411" s="245" t="s">
        <v>86</v>
      </c>
      <c r="AV411" s="12" t="s">
        <v>86</v>
      </c>
      <c r="AW411" s="12" t="s">
        <v>37</v>
      </c>
      <c r="AX411" s="12" t="s">
        <v>76</v>
      </c>
      <c r="AY411" s="245" t="s">
        <v>195</v>
      </c>
    </row>
    <row r="412" s="12" customFormat="1">
      <c r="B412" s="235"/>
      <c r="C412" s="236"/>
      <c r="D412" s="229" t="s">
        <v>285</v>
      </c>
      <c r="E412" s="237" t="s">
        <v>19</v>
      </c>
      <c r="F412" s="238" t="s">
        <v>2209</v>
      </c>
      <c r="G412" s="236"/>
      <c r="H412" s="239">
        <v>0.75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AT412" s="245" t="s">
        <v>285</v>
      </c>
      <c r="AU412" s="245" t="s">
        <v>86</v>
      </c>
      <c r="AV412" s="12" t="s">
        <v>86</v>
      </c>
      <c r="AW412" s="12" t="s">
        <v>37</v>
      </c>
      <c r="AX412" s="12" t="s">
        <v>76</v>
      </c>
      <c r="AY412" s="245" t="s">
        <v>195</v>
      </c>
    </row>
    <row r="413" s="13" customFormat="1">
      <c r="B413" s="246"/>
      <c r="C413" s="247"/>
      <c r="D413" s="229" t="s">
        <v>285</v>
      </c>
      <c r="E413" s="248" t="s">
        <v>19</v>
      </c>
      <c r="F413" s="249" t="s">
        <v>294</v>
      </c>
      <c r="G413" s="247"/>
      <c r="H413" s="250">
        <v>1.5</v>
      </c>
      <c r="I413" s="251"/>
      <c r="J413" s="247"/>
      <c r="K413" s="247"/>
      <c r="L413" s="252"/>
      <c r="M413" s="253"/>
      <c r="N413" s="254"/>
      <c r="O413" s="254"/>
      <c r="P413" s="254"/>
      <c r="Q413" s="254"/>
      <c r="R413" s="254"/>
      <c r="S413" s="254"/>
      <c r="T413" s="255"/>
      <c r="AT413" s="256" t="s">
        <v>285</v>
      </c>
      <c r="AU413" s="256" t="s">
        <v>86</v>
      </c>
      <c r="AV413" s="13" t="s">
        <v>213</v>
      </c>
      <c r="AW413" s="13" t="s">
        <v>37</v>
      </c>
      <c r="AX413" s="13" t="s">
        <v>84</v>
      </c>
      <c r="AY413" s="256" t="s">
        <v>195</v>
      </c>
    </row>
    <row r="414" s="1" customFormat="1" ht="16.5" customHeight="1">
      <c r="B414" s="39"/>
      <c r="C414" s="217" t="s">
        <v>839</v>
      </c>
      <c r="D414" s="217" t="s">
        <v>198</v>
      </c>
      <c r="E414" s="218" t="s">
        <v>2210</v>
      </c>
      <c r="F414" s="219" t="s">
        <v>2211</v>
      </c>
      <c r="G414" s="220" t="s">
        <v>223</v>
      </c>
      <c r="H414" s="221">
        <v>1</v>
      </c>
      <c r="I414" s="222"/>
      <c r="J414" s="223">
        <f>ROUND(I414*H414,2)</f>
        <v>0</v>
      </c>
      <c r="K414" s="219" t="s">
        <v>19</v>
      </c>
      <c r="L414" s="44"/>
      <c r="M414" s="224" t="s">
        <v>19</v>
      </c>
      <c r="N414" s="225" t="s">
        <v>47</v>
      </c>
      <c r="O414" s="80"/>
      <c r="P414" s="226">
        <f>O414*H414</f>
        <v>0</v>
      </c>
      <c r="Q414" s="226">
        <v>1.7919799999999999</v>
      </c>
      <c r="R414" s="226">
        <f>Q414*H414</f>
        <v>1.7919799999999999</v>
      </c>
      <c r="S414" s="226">
        <v>0</v>
      </c>
      <c r="T414" s="227">
        <f>S414*H414</f>
        <v>0</v>
      </c>
      <c r="AR414" s="18" t="s">
        <v>213</v>
      </c>
      <c r="AT414" s="18" t="s">
        <v>198</v>
      </c>
      <c r="AU414" s="18" t="s">
        <v>86</v>
      </c>
      <c r="AY414" s="18" t="s">
        <v>195</v>
      </c>
      <c r="BE414" s="228">
        <f>IF(N414="základní",J414,0)</f>
        <v>0</v>
      </c>
      <c r="BF414" s="228">
        <f>IF(N414="snížená",J414,0)</f>
        <v>0</v>
      </c>
      <c r="BG414" s="228">
        <f>IF(N414="zákl. přenesená",J414,0)</f>
        <v>0</v>
      </c>
      <c r="BH414" s="228">
        <f>IF(N414="sníž. přenesená",J414,0)</f>
        <v>0</v>
      </c>
      <c r="BI414" s="228">
        <f>IF(N414="nulová",J414,0)</f>
        <v>0</v>
      </c>
      <c r="BJ414" s="18" t="s">
        <v>84</v>
      </c>
      <c r="BK414" s="228">
        <f>ROUND(I414*H414,2)</f>
        <v>0</v>
      </c>
      <c r="BL414" s="18" t="s">
        <v>213</v>
      </c>
      <c r="BM414" s="18" t="s">
        <v>2212</v>
      </c>
    </row>
    <row r="415" s="1" customFormat="1">
      <c r="B415" s="39"/>
      <c r="C415" s="40"/>
      <c r="D415" s="229" t="s">
        <v>204</v>
      </c>
      <c r="E415" s="40"/>
      <c r="F415" s="230" t="s">
        <v>2211</v>
      </c>
      <c r="G415" s="40"/>
      <c r="H415" s="40"/>
      <c r="I415" s="144"/>
      <c r="J415" s="40"/>
      <c r="K415" s="40"/>
      <c r="L415" s="44"/>
      <c r="M415" s="231"/>
      <c r="N415" s="80"/>
      <c r="O415" s="80"/>
      <c r="P415" s="80"/>
      <c r="Q415" s="80"/>
      <c r="R415" s="80"/>
      <c r="S415" s="80"/>
      <c r="T415" s="81"/>
      <c r="AT415" s="18" t="s">
        <v>204</v>
      </c>
      <c r="AU415" s="18" t="s">
        <v>86</v>
      </c>
    </row>
    <row r="416" s="12" customFormat="1">
      <c r="B416" s="235"/>
      <c r="C416" s="236"/>
      <c r="D416" s="229" t="s">
        <v>285</v>
      </c>
      <c r="E416" s="237" t="s">
        <v>19</v>
      </c>
      <c r="F416" s="238" t="s">
        <v>2213</v>
      </c>
      <c r="G416" s="236"/>
      <c r="H416" s="239">
        <v>1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AT416" s="245" t="s">
        <v>285</v>
      </c>
      <c r="AU416" s="245" t="s">
        <v>86</v>
      </c>
      <c r="AV416" s="12" t="s">
        <v>86</v>
      </c>
      <c r="AW416" s="12" t="s">
        <v>37</v>
      </c>
      <c r="AX416" s="12" t="s">
        <v>84</v>
      </c>
      <c r="AY416" s="245" t="s">
        <v>195</v>
      </c>
    </row>
    <row r="417" s="1" customFormat="1" ht="16.5" customHeight="1">
      <c r="B417" s="39"/>
      <c r="C417" s="270" t="s">
        <v>844</v>
      </c>
      <c r="D417" s="270" t="s">
        <v>497</v>
      </c>
      <c r="E417" s="271" t="s">
        <v>2214</v>
      </c>
      <c r="F417" s="272" t="s">
        <v>2215</v>
      </c>
      <c r="G417" s="273" t="s">
        <v>223</v>
      </c>
      <c r="H417" s="274">
        <v>1</v>
      </c>
      <c r="I417" s="275"/>
      <c r="J417" s="276">
        <f>ROUND(I417*H417,2)</f>
        <v>0</v>
      </c>
      <c r="K417" s="272" t="s">
        <v>19</v>
      </c>
      <c r="L417" s="277"/>
      <c r="M417" s="278" t="s">
        <v>19</v>
      </c>
      <c r="N417" s="279" t="s">
        <v>47</v>
      </c>
      <c r="O417" s="80"/>
      <c r="P417" s="226">
        <f>O417*H417</f>
        <v>0</v>
      </c>
      <c r="Q417" s="226">
        <v>0.0064000000000000003</v>
      </c>
      <c r="R417" s="226">
        <f>Q417*H417</f>
        <v>0.0064000000000000003</v>
      </c>
      <c r="S417" s="226">
        <v>0</v>
      </c>
      <c r="T417" s="227">
        <f>S417*H417</f>
        <v>0</v>
      </c>
      <c r="AR417" s="18" t="s">
        <v>229</v>
      </c>
      <c r="AT417" s="18" t="s">
        <v>497</v>
      </c>
      <c r="AU417" s="18" t="s">
        <v>86</v>
      </c>
      <c r="AY417" s="18" t="s">
        <v>195</v>
      </c>
      <c r="BE417" s="228">
        <f>IF(N417="základní",J417,0)</f>
        <v>0</v>
      </c>
      <c r="BF417" s="228">
        <f>IF(N417="snížená",J417,0)</f>
        <v>0</v>
      </c>
      <c r="BG417" s="228">
        <f>IF(N417="zákl. přenesená",J417,0)</f>
        <v>0</v>
      </c>
      <c r="BH417" s="228">
        <f>IF(N417="sníž. přenesená",J417,0)</f>
        <v>0</v>
      </c>
      <c r="BI417" s="228">
        <f>IF(N417="nulová",J417,0)</f>
        <v>0</v>
      </c>
      <c r="BJ417" s="18" t="s">
        <v>84</v>
      </c>
      <c r="BK417" s="228">
        <f>ROUND(I417*H417,2)</f>
        <v>0</v>
      </c>
      <c r="BL417" s="18" t="s">
        <v>213</v>
      </c>
      <c r="BM417" s="18" t="s">
        <v>2216</v>
      </c>
    </row>
    <row r="418" s="1" customFormat="1">
      <c r="B418" s="39"/>
      <c r="C418" s="40"/>
      <c r="D418" s="229" t="s">
        <v>204</v>
      </c>
      <c r="E418" s="40"/>
      <c r="F418" s="230" t="s">
        <v>2215</v>
      </c>
      <c r="G418" s="40"/>
      <c r="H418" s="40"/>
      <c r="I418" s="144"/>
      <c r="J418" s="40"/>
      <c r="K418" s="40"/>
      <c r="L418" s="44"/>
      <c r="M418" s="231"/>
      <c r="N418" s="80"/>
      <c r="O418" s="80"/>
      <c r="P418" s="80"/>
      <c r="Q418" s="80"/>
      <c r="R418" s="80"/>
      <c r="S418" s="80"/>
      <c r="T418" s="81"/>
      <c r="AT418" s="18" t="s">
        <v>204</v>
      </c>
      <c r="AU418" s="18" t="s">
        <v>86</v>
      </c>
    </row>
    <row r="419" s="1" customFormat="1" ht="16.5" customHeight="1">
      <c r="B419" s="39"/>
      <c r="C419" s="217" t="s">
        <v>849</v>
      </c>
      <c r="D419" s="217" t="s">
        <v>198</v>
      </c>
      <c r="E419" s="218" t="s">
        <v>2217</v>
      </c>
      <c r="F419" s="219" t="s">
        <v>2218</v>
      </c>
      <c r="G419" s="220" t="s">
        <v>312</v>
      </c>
      <c r="H419" s="221">
        <v>118</v>
      </c>
      <c r="I419" s="222"/>
      <c r="J419" s="223">
        <f>ROUND(I419*H419,2)</f>
        <v>0</v>
      </c>
      <c r="K419" s="219" t="s">
        <v>208</v>
      </c>
      <c r="L419" s="44"/>
      <c r="M419" s="224" t="s">
        <v>19</v>
      </c>
      <c r="N419" s="225" t="s">
        <v>47</v>
      </c>
      <c r="O419" s="80"/>
      <c r="P419" s="226">
        <f>O419*H419</f>
        <v>0</v>
      </c>
      <c r="Q419" s="226">
        <v>1.0000000000000001E-05</v>
      </c>
      <c r="R419" s="226">
        <f>Q419*H419</f>
        <v>0.0011800000000000001</v>
      </c>
      <c r="S419" s="226">
        <v>0</v>
      </c>
      <c r="T419" s="227">
        <f>S419*H419</f>
        <v>0</v>
      </c>
      <c r="AR419" s="18" t="s">
        <v>213</v>
      </c>
      <c r="AT419" s="18" t="s">
        <v>198</v>
      </c>
      <c r="AU419" s="18" t="s">
        <v>86</v>
      </c>
      <c r="AY419" s="18" t="s">
        <v>195</v>
      </c>
      <c r="BE419" s="228">
        <f>IF(N419="základní",J419,0)</f>
        <v>0</v>
      </c>
      <c r="BF419" s="228">
        <f>IF(N419="snížená",J419,0)</f>
        <v>0</v>
      </c>
      <c r="BG419" s="228">
        <f>IF(N419="zákl. přenesená",J419,0)</f>
        <v>0</v>
      </c>
      <c r="BH419" s="228">
        <f>IF(N419="sníž. přenesená",J419,0)</f>
        <v>0</v>
      </c>
      <c r="BI419" s="228">
        <f>IF(N419="nulová",J419,0)</f>
        <v>0</v>
      </c>
      <c r="BJ419" s="18" t="s">
        <v>84</v>
      </c>
      <c r="BK419" s="228">
        <f>ROUND(I419*H419,2)</f>
        <v>0</v>
      </c>
      <c r="BL419" s="18" t="s">
        <v>213</v>
      </c>
      <c r="BM419" s="18" t="s">
        <v>2219</v>
      </c>
    </row>
    <row r="420" s="1" customFormat="1">
      <c r="B420" s="39"/>
      <c r="C420" s="40"/>
      <c r="D420" s="229" t="s">
        <v>204</v>
      </c>
      <c r="E420" s="40"/>
      <c r="F420" s="230" t="s">
        <v>2220</v>
      </c>
      <c r="G420" s="40"/>
      <c r="H420" s="40"/>
      <c r="I420" s="144"/>
      <c r="J420" s="40"/>
      <c r="K420" s="40"/>
      <c r="L420" s="44"/>
      <c r="M420" s="231"/>
      <c r="N420" s="80"/>
      <c r="O420" s="80"/>
      <c r="P420" s="80"/>
      <c r="Q420" s="80"/>
      <c r="R420" s="80"/>
      <c r="S420" s="80"/>
      <c r="T420" s="81"/>
      <c r="AT420" s="18" t="s">
        <v>204</v>
      </c>
      <c r="AU420" s="18" t="s">
        <v>86</v>
      </c>
    </row>
    <row r="421" s="12" customFormat="1">
      <c r="B421" s="235"/>
      <c r="C421" s="236"/>
      <c r="D421" s="229" t="s">
        <v>285</v>
      </c>
      <c r="E421" s="237" t="s">
        <v>19</v>
      </c>
      <c r="F421" s="238" t="s">
        <v>2221</v>
      </c>
      <c r="G421" s="236"/>
      <c r="H421" s="239">
        <v>118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AT421" s="245" t="s">
        <v>285</v>
      </c>
      <c r="AU421" s="245" t="s">
        <v>86</v>
      </c>
      <c r="AV421" s="12" t="s">
        <v>86</v>
      </c>
      <c r="AW421" s="12" t="s">
        <v>37</v>
      </c>
      <c r="AX421" s="12" t="s">
        <v>84</v>
      </c>
      <c r="AY421" s="245" t="s">
        <v>195</v>
      </c>
    </row>
    <row r="422" s="1" customFormat="1" ht="16.5" customHeight="1">
      <c r="B422" s="39"/>
      <c r="C422" s="270" t="s">
        <v>854</v>
      </c>
      <c r="D422" s="270" t="s">
        <v>497</v>
      </c>
      <c r="E422" s="271" t="s">
        <v>2222</v>
      </c>
      <c r="F422" s="272" t="s">
        <v>2223</v>
      </c>
      <c r="G422" s="273" t="s">
        <v>312</v>
      </c>
      <c r="H422" s="274">
        <v>119.77</v>
      </c>
      <c r="I422" s="275"/>
      <c r="J422" s="276">
        <f>ROUND(I422*H422,2)</f>
        <v>0</v>
      </c>
      <c r="K422" s="272" t="s">
        <v>208</v>
      </c>
      <c r="L422" s="277"/>
      <c r="M422" s="278" t="s">
        <v>19</v>
      </c>
      <c r="N422" s="279" t="s">
        <v>47</v>
      </c>
      <c r="O422" s="80"/>
      <c r="P422" s="226">
        <f>O422*H422</f>
        <v>0</v>
      </c>
      <c r="Q422" s="226">
        <v>0.0051399999999999996</v>
      </c>
      <c r="R422" s="226">
        <f>Q422*H422</f>
        <v>0.61561779999999988</v>
      </c>
      <c r="S422" s="226">
        <v>0</v>
      </c>
      <c r="T422" s="227">
        <f>S422*H422</f>
        <v>0</v>
      </c>
      <c r="AR422" s="18" t="s">
        <v>229</v>
      </c>
      <c r="AT422" s="18" t="s">
        <v>497</v>
      </c>
      <c r="AU422" s="18" t="s">
        <v>86</v>
      </c>
      <c r="AY422" s="18" t="s">
        <v>195</v>
      </c>
      <c r="BE422" s="228">
        <f>IF(N422="základní",J422,0)</f>
        <v>0</v>
      </c>
      <c r="BF422" s="228">
        <f>IF(N422="snížená",J422,0)</f>
        <v>0</v>
      </c>
      <c r="BG422" s="228">
        <f>IF(N422="zákl. přenesená",J422,0)</f>
        <v>0</v>
      </c>
      <c r="BH422" s="228">
        <f>IF(N422="sníž. přenesená",J422,0)</f>
        <v>0</v>
      </c>
      <c r="BI422" s="228">
        <f>IF(N422="nulová",J422,0)</f>
        <v>0</v>
      </c>
      <c r="BJ422" s="18" t="s">
        <v>84</v>
      </c>
      <c r="BK422" s="228">
        <f>ROUND(I422*H422,2)</f>
        <v>0</v>
      </c>
      <c r="BL422" s="18" t="s">
        <v>213</v>
      </c>
      <c r="BM422" s="18" t="s">
        <v>2224</v>
      </c>
    </row>
    <row r="423" s="1" customFormat="1">
      <c r="B423" s="39"/>
      <c r="C423" s="40"/>
      <c r="D423" s="229" t="s">
        <v>204</v>
      </c>
      <c r="E423" s="40"/>
      <c r="F423" s="230" t="s">
        <v>2223</v>
      </c>
      <c r="G423" s="40"/>
      <c r="H423" s="40"/>
      <c r="I423" s="144"/>
      <c r="J423" s="40"/>
      <c r="K423" s="40"/>
      <c r="L423" s="44"/>
      <c r="M423" s="231"/>
      <c r="N423" s="80"/>
      <c r="O423" s="80"/>
      <c r="P423" s="80"/>
      <c r="Q423" s="80"/>
      <c r="R423" s="80"/>
      <c r="S423" s="80"/>
      <c r="T423" s="81"/>
      <c r="AT423" s="18" t="s">
        <v>204</v>
      </c>
      <c r="AU423" s="18" t="s">
        <v>86</v>
      </c>
    </row>
    <row r="424" s="12" customFormat="1">
      <c r="B424" s="235"/>
      <c r="C424" s="236"/>
      <c r="D424" s="229" t="s">
        <v>285</v>
      </c>
      <c r="E424" s="237" t="s">
        <v>19</v>
      </c>
      <c r="F424" s="238" t="s">
        <v>2225</v>
      </c>
      <c r="G424" s="236"/>
      <c r="H424" s="239">
        <v>119.77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AT424" s="245" t="s">
        <v>285</v>
      </c>
      <c r="AU424" s="245" t="s">
        <v>86</v>
      </c>
      <c r="AV424" s="12" t="s">
        <v>86</v>
      </c>
      <c r="AW424" s="12" t="s">
        <v>37</v>
      </c>
      <c r="AX424" s="12" t="s">
        <v>84</v>
      </c>
      <c r="AY424" s="245" t="s">
        <v>195</v>
      </c>
    </row>
    <row r="425" s="1" customFormat="1" ht="16.5" customHeight="1">
      <c r="B425" s="39"/>
      <c r="C425" s="217" t="s">
        <v>859</v>
      </c>
      <c r="D425" s="217" t="s">
        <v>198</v>
      </c>
      <c r="E425" s="218" t="s">
        <v>2226</v>
      </c>
      <c r="F425" s="219" t="s">
        <v>2227</v>
      </c>
      <c r="G425" s="220" t="s">
        <v>223</v>
      </c>
      <c r="H425" s="221">
        <v>8</v>
      </c>
      <c r="I425" s="222"/>
      <c r="J425" s="223">
        <f>ROUND(I425*H425,2)</f>
        <v>0</v>
      </c>
      <c r="K425" s="219" t="s">
        <v>208</v>
      </c>
      <c r="L425" s="44"/>
      <c r="M425" s="224" t="s">
        <v>19</v>
      </c>
      <c r="N425" s="225" t="s">
        <v>47</v>
      </c>
      <c r="O425" s="80"/>
      <c r="P425" s="226">
        <f>O425*H425</f>
        <v>0</v>
      </c>
      <c r="Q425" s="226">
        <v>0</v>
      </c>
      <c r="R425" s="226">
        <f>Q425*H425</f>
        <v>0</v>
      </c>
      <c r="S425" s="226">
        <v>0</v>
      </c>
      <c r="T425" s="227">
        <f>S425*H425</f>
        <v>0</v>
      </c>
      <c r="AR425" s="18" t="s">
        <v>213</v>
      </c>
      <c r="AT425" s="18" t="s">
        <v>198</v>
      </c>
      <c r="AU425" s="18" t="s">
        <v>86</v>
      </c>
      <c r="AY425" s="18" t="s">
        <v>195</v>
      </c>
      <c r="BE425" s="228">
        <f>IF(N425="základní",J425,0)</f>
        <v>0</v>
      </c>
      <c r="BF425" s="228">
        <f>IF(N425="snížená",J425,0)</f>
        <v>0</v>
      </c>
      <c r="BG425" s="228">
        <f>IF(N425="zákl. přenesená",J425,0)</f>
        <v>0</v>
      </c>
      <c r="BH425" s="228">
        <f>IF(N425="sníž. přenesená",J425,0)</f>
        <v>0</v>
      </c>
      <c r="BI425" s="228">
        <f>IF(N425="nulová",J425,0)</f>
        <v>0</v>
      </c>
      <c r="BJ425" s="18" t="s">
        <v>84</v>
      </c>
      <c r="BK425" s="228">
        <f>ROUND(I425*H425,2)</f>
        <v>0</v>
      </c>
      <c r="BL425" s="18" t="s">
        <v>213</v>
      </c>
      <c r="BM425" s="18" t="s">
        <v>2228</v>
      </c>
    </row>
    <row r="426" s="1" customFormat="1">
      <c r="B426" s="39"/>
      <c r="C426" s="40"/>
      <c r="D426" s="229" t="s">
        <v>204</v>
      </c>
      <c r="E426" s="40"/>
      <c r="F426" s="230" t="s">
        <v>2229</v>
      </c>
      <c r="G426" s="40"/>
      <c r="H426" s="40"/>
      <c r="I426" s="144"/>
      <c r="J426" s="40"/>
      <c r="K426" s="40"/>
      <c r="L426" s="44"/>
      <c r="M426" s="231"/>
      <c r="N426" s="80"/>
      <c r="O426" s="80"/>
      <c r="P426" s="80"/>
      <c r="Q426" s="80"/>
      <c r="R426" s="80"/>
      <c r="S426" s="80"/>
      <c r="T426" s="81"/>
      <c r="AT426" s="18" t="s">
        <v>204</v>
      </c>
      <c r="AU426" s="18" t="s">
        <v>86</v>
      </c>
    </row>
    <row r="427" s="12" customFormat="1">
      <c r="B427" s="235"/>
      <c r="C427" s="236"/>
      <c r="D427" s="229" t="s">
        <v>285</v>
      </c>
      <c r="E427" s="237" t="s">
        <v>19</v>
      </c>
      <c r="F427" s="238" t="s">
        <v>2230</v>
      </c>
      <c r="G427" s="236"/>
      <c r="H427" s="239">
        <v>8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AT427" s="245" t="s">
        <v>285</v>
      </c>
      <c r="AU427" s="245" t="s">
        <v>86</v>
      </c>
      <c r="AV427" s="12" t="s">
        <v>86</v>
      </c>
      <c r="AW427" s="12" t="s">
        <v>37</v>
      </c>
      <c r="AX427" s="12" t="s">
        <v>84</v>
      </c>
      <c r="AY427" s="245" t="s">
        <v>195</v>
      </c>
    </row>
    <row r="428" s="1" customFormat="1" ht="16.5" customHeight="1">
      <c r="B428" s="39"/>
      <c r="C428" s="270" t="s">
        <v>864</v>
      </c>
      <c r="D428" s="270" t="s">
        <v>497</v>
      </c>
      <c r="E428" s="271" t="s">
        <v>2231</v>
      </c>
      <c r="F428" s="272" t="s">
        <v>2232</v>
      </c>
      <c r="G428" s="273" t="s">
        <v>223</v>
      </c>
      <c r="H428" s="274">
        <v>8</v>
      </c>
      <c r="I428" s="275"/>
      <c r="J428" s="276">
        <f>ROUND(I428*H428,2)</f>
        <v>0</v>
      </c>
      <c r="K428" s="272" t="s">
        <v>208</v>
      </c>
      <c r="L428" s="277"/>
      <c r="M428" s="278" t="s">
        <v>19</v>
      </c>
      <c r="N428" s="279" t="s">
        <v>47</v>
      </c>
      <c r="O428" s="80"/>
      <c r="P428" s="226">
        <f>O428*H428</f>
        <v>0</v>
      </c>
      <c r="Q428" s="226">
        <v>0.0016000000000000001</v>
      </c>
      <c r="R428" s="226">
        <f>Q428*H428</f>
        <v>0.012800000000000001</v>
      </c>
      <c r="S428" s="226">
        <v>0</v>
      </c>
      <c r="T428" s="227">
        <f>S428*H428</f>
        <v>0</v>
      </c>
      <c r="AR428" s="18" t="s">
        <v>229</v>
      </c>
      <c r="AT428" s="18" t="s">
        <v>497</v>
      </c>
      <c r="AU428" s="18" t="s">
        <v>86</v>
      </c>
      <c r="AY428" s="18" t="s">
        <v>195</v>
      </c>
      <c r="BE428" s="228">
        <f>IF(N428="základní",J428,0)</f>
        <v>0</v>
      </c>
      <c r="BF428" s="228">
        <f>IF(N428="snížená",J428,0)</f>
        <v>0</v>
      </c>
      <c r="BG428" s="228">
        <f>IF(N428="zákl. přenesená",J428,0)</f>
        <v>0</v>
      </c>
      <c r="BH428" s="228">
        <f>IF(N428="sníž. přenesená",J428,0)</f>
        <v>0</v>
      </c>
      <c r="BI428" s="228">
        <f>IF(N428="nulová",J428,0)</f>
        <v>0</v>
      </c>
      <c r="BJ428" s="18" t="s">
        <v>84</v>
      </c>
      <c r="BK428" s="228">
        <f>ROUND(I428*H428,2)</f>
        <v>0</v>
      </c>
      <c r="BL428" s="18" t="s">
        <v>213</v>
      </c>
      <c r="BM428" s="18" t="s">
        <v>2233</v>
      </c>
    </row>
    <row r="429" s="1" customFormat="1">
      <c r="B429" s="39"/>
      <c r="C429" s="40"/>
      <c r="D429" s="229" t="s">
        <v>204</v>
      </c>
      <c r="E429" s="40"/>
      <c r="F429" s="230" t="s">
        <v>2232</v>
      </c>
      <c r="G429" s="40"/>
      <c r="H429" s="40"/>
      <c r="I429" s="144"/>
      <c r="J429" s="40"/>
      <c r="K429" s="40"/>
      <c r="L429" s="44"/>
      <c r="M429" s="231"/>
      <c r="N429" s="80"/>
      <c r="O429" s="80"/>
      <c r="P429" s="80"/>
      <c r="Q429" s="80"/>
      <c r="R429" s="80"/>
      <c r="S429" s="80"/>
      <c r="T429" s="81"/>
      <c r="AT429" s="18" t="s">
        <v>204</v>
      </c>
      <c r="AU429" s="18" t="s">
        <v>86</v>
      </c>
    </row>
    <row r="430" s="1" customFormat="1" ht="16.5" customHeight="1">
      <c r="B430" s="39"/>
      <c r="C430" s="217" t="s">
        <v>869</v>
      </c>
      <c r="D430" s="217" t="s">
        <v>198</v>
      </c>
      <c r="E430" s="218" t="s">
        <v>2234</v>
      </c>
      <c r="F430" s="219" t="s">
        <v>2235</v>
      </c>
      <c r="G430" s="220" t="s">
        <v>312</v>
      </c>
      <c r="H430" s="221">
        <v>118</v>
      </c>
      <c r="I430" s="222"/>
      <c r="J430" s="223">
        <f>ROUND(I430*H430,2)</f>
        <v>0</v>
      </c>
      <c r="K430" s="219" t="s">
        <v>19</v>
      </c>
      <c r="L430" s="44"/>
      <c r="M430" s="224" t="s">
        <v>19</v>
      </c>
      <c r="N430" s="225" t="s">
        <v>47</v>
      </c>
      <c r="O430" s="80"/>
      <c r="P430" s="226">
        <f>O430*H430</f>
        <v>0</v>
      </c>
      <c r="Q430" s="226">
        <v>0.00010000000000000001</v>
      </c>
      <c r="R430" s="226">
        <f>Q430*H430</f>
        <v>0.0118</v>
      </c>
      <c r="S430" s="226">
        <v>0</v>
      </c>
      <c r="T430" s="227">
        <f>S430*H430</f>
        <v>0</v>
      </c>
      <c r="AR430" s="18" t="s">
        <v>213</v>
      </c>
      <c r="AT430" s="18" t="s">
        <v>198</v>
      </c>
      <c r="AU430" s="18" t="s">
        <v>86</v>
      </c>
      <c r="AY430" s="18" t="s">
        <v>195</v>
      </c>
      <c r="BE430" s="228">
        <f>IF(N430="základní",J430,0)</f>
        <v>0</v>
      </c>
      <c r="BF430" s="228">
        <f>IF(N430="snížená",J430,0)</f>
        <v>0</v>
      </c>
      <c r="BG430" s="228">
        <f>IF(N430="zákl. přenesená",J430,0)</f>
        <v>0</v>
      </c>
      <c r="BH430" s="228">
        <f>IF(N430="sníž. přenesená",J430,0)</f>
        <v>0</v>
      </c>
      <c r="BI430" s="228">
        <f>IF(N430="nulová",J430,0)</f>
        <v>0</v>
      </c>
      <c r="BJ430" s="18" t="s">
        <v>84</v>
      </c>
      <c r="BK430" s="228">
        <f>ROUND(I430*H430,2)</f>
        <v>0</v>
      </c>
      <c r="BL430" s="18" t="s">
        <v>213</v>
      </c>
      <c r="BM430" s="18" t="s">
        <v>2236</v>
      </c>
    </row>
    <row r="431" s="1" customFormat="1">
      <c r="B431" s="39"/>
      <c r="C431" s="40"/>
      <c r="D431" s="229" t="s">
        <v>204</v>
      </c>
      <c r="E431" s="40"/>
      <c r="F431" s="230" t="s">
        <v>2235</v>
      </c>
      <c r="G431" s="40"/>
      <c r="H431" s="40"/>
      <c r="I431" s="144"/>
      <c r="J431" s="40"/>
      <c r="K431" s="40"/>
      <c r="L431" s="44"/>
      <c r="M431" s="231"/>
      <c r="N431" s="80"/>
      <c r="O431" s="80"/>
      <c r="P431" s="80"/>
      <c r="Q431" s="80"/>
      <c r="R431" s="80"/>
      <c r="S431" s="80"/>
      <c r="T431" s="81"/>
      <c r="AT431" s="18" t="s">
        <v>204</v>
      </c>
      <c r="AU431" s="18" t="s">
        <v>86</v>
      </c>
    </row>
    <row r="432" s="12" customFormat="1">
      <c r="B432" s="235"/>
      <c r="C432" s="236"/>
      <c r="D432" s="229" t="s">
        <v>285</v>
      </c>
      <c r="E432" s="237" t="s">
        <v>19</v>
      </c>
      <c r="F432" s="238" t="s">
        <v>2237</v>
      </c>
      <c r="G432" s="236"/>
      <c r="H432" s="239">
        <v>118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AT432" s="245" t="s">
        <v>285</v>
      </c>
      <c r="AU432" s="245" t="s">
        <v>86</v>
      </c>
      <c r="AV432" s="12" t="s">
        <v>86</v>
      </c>
      <c r="AW432" s="12" t="s">
        <v>37</v>
      </c>
      <c r="AX432" s="12" t="s">
        <v>84</v>
      </c>
      <c r="AY432" s="245" t="s">
        <v>195</v>
      </c>
    </row>
    <row r="433" s="1" customFormat="1" ht="16.5" customHeight="1">
      <c r="B433" s="39"/>
      <c r="C433" s="217" t="s">
        <v>874</v>
      </c>
      <c r="D433" s="217" t="s">
        <v>198</v>
      </c>
      <c r="E433" s="218" t="s">
        <v>2238</v>
      </c>
      <c r="F433" s="219" t="s">
        <v>2239</v>
      </c>
      <c r="G433" s="220" t="s">
        <v>312</v>
      </c>
      <c r="H433" s="221">
        <v>258</v>
      </c>
      <c r="I433" s="222"/>
      <c r="J433" s="223">
        <f>ROUND(I433*H433,2)</f>
        <v>0</v>
      </c>
      <c r="K433" s="219" t="s">
        <v>19</v>
      </c>
      <c r="L433" s="44"/>
      <c r="M433" s="224" t="s">
        <v>19</v>
      </c>
      <c r="N433" s="225" t="s">
        <v>47</v>
      </c>
      <c r="O433" s="80"/>
      <c r="P433" s="226">
        <f>O433*H433</f>
        <v>0</v>
      </c>
      <c r="Q433" s="226">
        <v>0.00031</v>
      </c>
      <c r="R433" s="226">
        <f>Q433*H433</f>
        <v>0.079979999999999996</v>
      </c>
      <c r="S433" s="226">
        <v>0</v>
      </c>
      <c r="T433" s="227">
        <f>S433*H433</f>
        <v>0</v>
      </c>
      <c r="AR433" s="18" t="s">
        <v>213</v>
      </c>
      <c r="AT433" s="18" t="s">
        <v>198</v>
      </c>
      <c r="AU433" s="18" t="s">
        <v>86</v>
      </c>
      <c r="AY433" s="18" t="s">
        <v>195</v>
      </c>
      <c r="BE433" s="228">
        <f>IF(N433="základní",J433,0)</f>
        <v>0</v>
      </c>
      <c r="BF433" s="228">
        <f>IF(N433="snížená",J433,0)</f>
        <v>0</v>
      </c>
      <c r="BG433" s="228">
        <f>IF(N433="zákl. přenesená",J433,0)</f>
        <v>0</v>
      </c>
      <c r="BH433" s="228">
        <f>IF(N433="sníž. přenesená",J433,0)</f>
        <v>0</v>
      </c>
      <c r="BI433" s="228">
        <f>IF(N433="nulová",J433,0)</f>
        <v>0</v>
      </c>
      <c r="BJ433" s="18" t="s">
        <v>84</v>
      </c>
      <c r="BK433" s="228">
        <f>ROUND(I433*H433,2)</f>
        <v>0</v>
      </c>
      <c r="BL433" s="18" t="s">
        <v>213</v>
      </c>
      <c r="BM433" s="18" t="s">
        <v>2240</v>
      </c>
    </row>
    <row r="434" s="1" customFormat="1">
      <c r="B434" s="39"/>
      <c r="C434" s="40"/>
      <c r="D434" s="229" t="s">
        <v>204</v>
      </c>
      <c r="E434" s="40"/>
      <c r="F434" s="230" t="s">
        <v>2239</v>
      </c>
      <c r="G434" s="40"/>
      <c r="H434" s="40"/>
      <c r="I434" s="144"/>
      <c r="J434" s="40"/>
      <c r="K434" s="40"/>
      <c r="L434" s="44"/>
      <c r="M434" s="231"/>
      <c r="N434" s="80"/>
      <c r="O434" s="80"/>
      <c r="P434" s="80"/>
      <c r="Q434" s="80"/>
      <c r="R434" s="80"/>
      <c r="S434" s="80"/>
      <c r="T434" s="81"/>
      <c r="AT434" s="18" t="s">
        <v>204</v>
      </c>
      <c r="AU434" s="18" t="s">
        <v>86</v>
      </c>
    </row>
    <row r="435" s="12" customFormat="1">
      <c r="B435" s="235"/>
      <c r="C435" s="236"/>
      <c r="D435" s="229" t="s">
        <v>285</v>
      </c>
      <c r="E435" s="237" t="s">
        <v>19</v>
      </c>
      <c r="F435" s="238" t="s">
        <v>2241</v>
      </c>
      <c r="G435" s="236"/>
      <c r="H435" s="239">
        <v>258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AT435" s="245" t="s">
        <v>285</v>
      </c>
      <c r="AU435" s="245" t="s">
        <v>86</v>
      </c>
      <c r="AV435" s="12" t="s">
        <v>86</v>
      </c>
      <c r="AW435" s="12" t="s">
        <v>37</v>
      </c>
      <c r="AX435" s="12" t="s">
        <v>84</v>
      </c>
      <c r="AY435" s="245" t="s">
        <v>195</v>
      </c>
    </row>
    <row r="436" s="1" customFormat="1" ht="16.5" customHeight="1">
      <c r="B436" s="39"/>
      <c r="C436" s="217" t="s">
        <v>880</v>
      </c>
      <c r="D436" s="217" t="s">
        <v>198</v>
      </c>
      <c r="E436" s="218" t="s">
        <v>2242</v>
      </c>
      <c r="F436" s="219" t="s">
        <v>2243</v>
      </c>
      <c r="G436" s="220" t="s">
        <v>312</v>
      </c>
      <c r="H436" s="221">
        <v>22.800000000000001</v>
      </c>
      <c r="I436" s="222"/>
      <c r="J436" s="223">
        <f>ROUND(I436*H436,2)</f>
        <v>0</v>
      </c>
      <c r="K436" s="219" t="s">
        <v>19</v>
      </c>
      <c r="L436" s="44"/>
      <c r="M436" s="224" t="s">
        <v>19</v>
      </c>
      <c r="N436" s="225" t="s">
        <v>47</v>
      </c>
      <c r="O436" s="80"/>
      <c r="P436" s="226">
        <f>O436*H436</f>
        <v>0</v>
      </c>
      <c r="Q436" s="226">
        <v>0.00025000000000000001</v>
      </c>
      <c r="R436" s="226">
        <f>Q436*H436</f>
        <v>0.0057000000000000002</v>
      </c>
      <c r="S436" s="226">
        <v>0</v>
      </c>
      <c r="T436" s="227">
        <f>S436*H436</f>
        <v>0</v>
      </c>
      <c r="AR436" s="18" t="s">
        <v>213</v>
      </c>
      <c r="AT436" s="18" t="s">
        <v>198</v>
      </c>
      <c r="AU436" s="18" t="s">
        <v>86</v>
      </c>
      <c r="AY436" s="18" t="s">
        <v>195</v>
      </c>
      <c r="BE436" s="228">
        <f>IF(N436="základní",J436,0)</f>
        <v>0</v>
      </c>
      <c r="BF436" s="228">
        <f>IF(N436="snížená",J436,0)</f>
        <v>0</v>
      </c>
      <c r="BG436" s="228">
        <f>IF(N436="zákl. přenesená",J436,0)</f>
        <v>0</v>
      </c>
      <c r="BH436" s="228">
        <f>IF(N436="sníž. přenesená",J436,0)</f>
        <v>0</v>
      </c>
      <c r="BI436" s="228">
        <f>IF(N436="nulová",J436,0)</f>
        <v>0</v>
      </c>
      <c r="BJ436" s="18" t="s">
        <v>84</v>
      </c>
      <c r="BK436" s="228">
        <f>ROUND(I436*H436,2)</f>
        <v>0</v>
      </c>
      <c r="BL436" s="18" t="s">
        <v>213</v>
      </c>
      <c r="BM436" s="18" t="s">
        <v>2244</v>
      </c>
    </row>
    <row r="437" s="1" customFormat="1">
      <c r="B437" s="39"/>
      <c r="C437" s="40"/>
      <c r="D437" s="229" t="s">
        <v>204</v>
      </c>
      <c r="E437" s="40"/>
      <c r="F437" s="230" t="s">
        <v>2243</v>
      </c>
      <c r="G437" s="40"/>
      <c r="H437" s="40"/>
      <c r="I437" s="144"/>
      <c r="J437" s="40"/>
      <c r="K437" s="40"/>
      <c r="L437" s="44"/>
      <c r="M437" s="231"/>
      <c r="N437" s="80"/>
      <c r="O437" s="80"/>
      <c r="P437" s="80"/>
      <c r="Q437" s="80"/>
      <c r="R437" s="80"/>
      <c r="S437" s="80"/>
      <c r="T437" s="81"/>
      <c r="AT437" s="18" t="s">
        <v>204</v>
      </c>
      <c r="AU437" s="18" t="s">
        <v>86</v>
      </c>
    </row>
    <row r="438" s="12" customFormat="1">
      <c r="B438" s="235"/>
      <c r="C438" s="236"/>
      <c r="D438" s="229" t="s">
        <v>285</v>
      </c>
      <c r="E438" s="237" t="s">
        <v>19</v>
      </c>
      <c r="F438" s="238" t="s">
        <v>2245</v>
      </c>
      <c r="G438" s="236"/>
      <c r="H438" s="239">
        <v>22.800000000000001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AT438" s="245" t="s">
        <v>285</v>
      </c>
      <c r="AU438" s="245" t="s">
        <v>86</v>
      </c>
      <c r="AV438" s="12" t="s">
        <v>86</v>
      </c>
      <c r="AW438" s="12" t="s">
        <v>37</v>
      </c>
      <c r="AX438" s="12" t="s">
        <v>84</v>
      </c>
      <c r="AY438" s="245" t="s">
        <v>195</v>
      </c>
    </row>
    <row r="439" s="1" customFormat="1" ht="16.5" customHeight="1">
      <c r="B439" s="39"/>
      <c r="C439" s="217" t="s">
        <v>886</v>
      </c>
      <c r="D439" s="217" t="s">
        <v>198</v>
      </c>
      <c r="E439" s="218" t="s">
        <v>2246</v>
      </c>
      <c r="F439" s="219" t="s">
        <v>2247</v>
      </c>
      <c r="G439" s="220" t="s">
        <v>2248</v>
      </c>
      <c r="H439" s="221">
        <v>1</v>
      </c>
      <c r="I439" s="222"/>
      <c r="J439" s="223">
        <f>ROUND(I439*H439,2)</f>
        <v>0</v>
      </c>
      <c r="K439" s="219" t="s">
        <v>19</v>
      </c>
      <c r="L439" s="44"/>
      <c r="M439" s="224" t="s">
        <v>19</v>
      </c>
      <c r="N439" s="225" t="s">
        <v>47</v>
      </c>
      <c r="O439" s="80"/>
      <c r="P439" s="226">
        <f>O439*H439</f>
        <v>0</v>
      </c>
      <c r="Q439" s="226">
        <v>0.00025000000000000001</v>
      </c>
      <c r="R439" s="226">
        <f>Q439*H439</f>
        <v>0.00025000000000000001</v>
      </c>
      <c r="S439" s="226">
        <v>0</v>
      </c>
      <c r="T439" s="227">
        <f>S439*H439</f>
        <v>0</v>
      </c>
      <c r="AR439" s="18" t="s">
        <v>213</v>
      </c>
      <c r="AT439" s="18" t="s">
        <v>198</v>
      </c>
      <c r="AU439" s="18" t="s">
        <v>86</v>
      </c>
      <c r="AY439" s="18" t="s">
        <v>195</v>
      </c>
      <c r="BE439" s="228">
        <f>IF(N439="základní",J439,0)</f>
        <v>0</v>
      </c>
      <c r="BF439" s="228">
        <f>IF(N439="snížená",J439,0)</f>
        <v>0</v>
      </c>
      <c r="BG439" s="228">
        <f>IF(N439="zákl. přenesená",J439,0)</f>
        <v>0</v>
      </c>
      <c r="BH439" s="228">
        <f>IF(N439="sníž. přenesená",J439,0)</f>
        <v>0</v>
      </c>
      <c r="BI439" s="228">
        <f>IF(N439="nulová",J439,0)</f>
        <v>0</v>
      </c>
      <c r="BJ439" s="18" t="s">
        <v>84</v>
      </c>
      <c r="BK439" s="228">
        <f>ROUND(I439*H439,2)</f>
        <v>0</v>
      </c>
      <c r="BL439" s="18" t="s">
        <v>213</v>
      </c>
      <c r="BM439" s="18" t="s">
        <v>2249</v>
      </c>
    </row>
    <row r="440" s="1" customFormat="1">
      <c r="B440" s="39"/>
      <c r="C440" s="40"/>
      <c r="D440" s="229" t="s">
        <v>204</v>
      </c>
      <c r="E440" s="40"/>
      <c r="F440" s="230" t="s">
        <v>2247</v>
      </c>
      <c r="G440" s="40"/>
      <c r="H440" s="40"/>
      <c r="I440" s="144"/>
      <c r="J440" s="40"/>
      <c r="K440" s="40"/>
      <c r="L440" s="44"/>
      <c r="M440" s="231"/>
      <c r="N440" s="80"/>
      <c r="O440" s="80"/>
      <c r="P440" s="80"/>
      <c r="Q440" s="80"/>
      <c r="R440" s="80"/>
      <c r="S440" s="80"/>
      <c r="T440" s="81"/>
      <c r="AT440" s="18" t="s">
        <v>204</v>
      </c>
      <c r="AU440" s="18" t="s">
        <v>86</v>
      </c>
    </row>
    <row r="441" s="12" customFormat="1">
      <c r="B441" s="235"/>
      <c r="C441" s="236"/>
      <c r="D441" s="229" t="s">
        <v>285</v>
      </c>
      <c r="E441" s="237" t="s">
        <v>19</v>
      </c>
      <c r="F441" s="238" t="s">
        <v>2250</v>
      </c>
      <c r="G441" s="236"/>
      <c r="H441" s="239">
        <v>1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AT441" s="245" t="s">
        <v>285</v>
      </c>
      <c r="AU441" s="245" t="s">
        <v>86</v>
      </c>
      <c r="AV441" s="12" t="s">
        <v>86</v>
      </c>
      <c r="AW441" s="12" t="s">
        <v>37</v>
      </c>
      <c r="AX441" s="12" t="s">
        <v>84</v>
      </c>
      <c r="AY441" s="245" t="s">
        <v>195</v>
      </c>
    </row>
    <row r="442" s="1" customFormat="1" ht="16.5" customHeight="1">
      <c r="B442" s="39"/>
      <c r="C442" s="217" t="s">
        <v>893</v>
      </c>
      <c r="D442" s="217" t="s">
        <v>198</v>
      </c>
      <c r="E442" s="218" t="s">
        <v>2251</v>
      </c>
      <c r="F442" s="219" t="s">
        <v>2252</v>
      </c>
      <c r="G442" s="220" t="s">
        <v>223</v>
      </c>
      <c r="H442" s="221">
        <v>13</v>
      </c>
      <c r="I442" s="222"/>
      <c r="J442" s="223">
        <f>ROUND(I442*H442,2)</f>
        <v>0</v>
      </c>
      <c r="K442" s="219" t="s">
        <v>208</v>
      </c>
      <c r="L442" s="44"/>
      <c r="M442" s="224" t="s">
        <v>19</v>
      </c>
      <c r="N442" s="225" t="s">
        <v>47</v>
      </c>
      <c r="O442" s="80"/>
      <c r="P442" s="226">
        <f>O442*H442</f>
        <v>0</v>
      </c>
      <c r="Q442" s="226">
        <v>0.0091800000000000007</v>
      </c>
      <c r="R442" s="226">
        <f>Q442*H442</f>
        <v>0.11934</v>
      </c>
      <c r="S442" s="226">
        <v>0</v>
      </c>
      <c r="T442" s="227">
        <f>S442*H442</f>
        <v>0</v>
      </c>
      <c r="AR442" s="18" t="s">
        <v>213</v>
      </c>
      <c r="AT442" s="18" t="s">
        <v>198</v>
      </c>
      <c r="AU442" s="18" t="s">
        <v>86</v>
      </c>
      <c r="AY442" s="18" t="s">
        <v>195</v>
      </c>
      <c r="BE442" s="228">
        <f>IF(N442="základní",J442,0)</f>
        <v>0</v>
      </c>
      <c r="BF442" s="228">
        <f>IF(N442="snížená",J442,0)</f>
        <v>0</v>
      </c>
      <c r="BG442" s="228">
        <f>IF(N442="zákl. přenesená",J442,0)</f>
        <v>0</v>
      </c>
      <c r="BH442" s="228">
        <f>IF(N442="sníž. přenesená",J442,0)</f>
        <v>0</v>
      </c>
      <c r="BI442" s="228">
        <f>IF(N442="nulová",J442,0)</f>
        <v>0</v>
      </c>
      <c r="BJ442" s="18" t="s">
        <v>84</v>
      </c>
      <c r="BK442" s="228">
        <f>ROUND(I442*H442,2)</f>
        <v>0</v>
      </c>
      <c r="BL442" s="18" t="s">
        <v>213</v>
      </c>
      <c r="BM442" s="18" t="s">
        <v>2253</v>
      </c>
    </row>
    <row r="443" s="1" customFormat="1">
      <c r="B443" s="39"/>
      <c r="C443" s="40"/>
      <c r="D443" s="229" t="s">
        <v>204</v>
      </c>
      <c r="E443" s="40"/>
      <c r="F443" s="230" t="s">
        <v>2252</v>
      </c>
      <c r="G443" s="40"/>
      <c r="H443" s="40"/>
      <c r="I443" s="144"/>
      <c r="J443" s="40"/>
      <c r="K443" s="40"/>
      <c r="L443" s="44"/>
      <c r="M443" s="231"/>
      <c r="N443" s="80"/>
      <c r="O443" s="80"/>
      <c r="P443" s="80"/>
      <c r="Q443" s="80"/>
      <c r="R443" s="80"/>
      <c r="S443" s="80"/>
      <c r="T443" s="81"/>
      <c r="AT443" s="18" t="s">
        <v>204</v>
      </c>
      <c r="AU443" s="18" t="s">
        <v>86</v>
      </c>
    </row>
    <row r="444" s="12" customFormat="1">
      <c r="B444" s="235"/>
      <c r="C444" s="236"/>
      <c r="D444" s="229" t="s">
        <v>285</v>
      </c>
      <c r="E444" s="237" t="s">
        <v>19</v>
      </c>
      <c r="F444" s="238" t="s">
        <v>2254</v>
      </c>
      <c r="G444" s="236"/>
      <c r="H444" s="239">
        <v>13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AT444" s="245" t="s">
        <v>285</v>
      </c>
      <c r="AU444" s="245" t="s">
        <v>86</v>
      </c>
      <c r="AV444" s="12" t="s">
        <v>86</v>
      </c>
      <c r="AW444" s="12" t="s">
        <v>37</v>
      </c>
      <c r="AX444" s="12" t="s">
        <v>84</v>
      </c>
      <c r="AY444" s="245" t="s">
        <v>195</v>
      </c>
    </row>
    <row r="445" s="1" customFormat="1" ht="16.5" customHeight="1">
      <c r="B445" s="39"/>
      <c r="C445" s="270" t="s">
        <v>898</v>
      </c>
      <c r="D445" s="270" t="s">
        <v>497</v>
      </c>
      <c r="E445" s="271" t="s">
        <v>2255</v>
      </c>
      <c r="F445" s="272" t="s">
        <v>2256</v>
      </c>
      <c r="G445" s="273" t="s">
        <v>223</v>
      </c>
      <c r="H445" s="274">
        <v>6</v>
      </c>
      <c r="I445" s="275"/>
      <c r="J445" s="276">
        <f>ROUND(I445*H445,2)</f>
        <v>0</v>
      </c>
      <c r="K445" s="272" t="s">
        <v>208</v>
      </c>
      <c r="L445" s="277"/>
      <c r="M445" s="278" t="s">
        <v>19</v>
      </c>
      <c r="N445" s="279" t="s">
        <v>47</v>
      </c>
      <c r="O445" s="80"/>
      <c r="P445" s="226">
        <f>O445*H445</f>
        <v>0</v>
      </c>
      <c r="Q445" s="226">
        <v>0.254</v>
      </c>
      <c r="R445" s="226">
        <f>Q445*H445</f>
        <v>1.524</v>
      </c>
      <c r="S445" s="226">
        <v>0</v>
      </c>
      <c r="T445" s="227">
        <f>S445*H445</f>
        <v>0</v>
      </c>
      <c r="AR445" s="18" t="s">
        <v>229</v>
      </c>
      <c r="AT445" s="18" t="s">
        <v>497</v>
      </c>
      <c r="AU445" s="18" t="s">
        <v>86</v>
      </c>
      <c r="AY445" s="18" t="s">
        <v>195</v>
      </c>
      <c r="BE445" s="228">
        <f>IF(N445="základní",J445,0)</f>
        <v>0</v>
      </c>
      <c r="BF445" s="228">
        <f>IF(N445="snížená",J445,0)</f>
        <v>0</v>
      </c>
      <c r="BG445" s="228">
        <f>IF(N445="zákl. přenesená",J445,0)</f>
        <v>0</v>
      </c>
      <c r="BH445" s="228">
        <f>IF(N445="sníž. přenesená",J445,0)</f>
        <v>0</v>
      </c>
      <c r="BI445" s="228">
        <f>IF(N445="nulová",J445,0)</f>
        <v>0</v>
      </c>
      <c r="BJ445" s="18" t="s">
        <v>84</v>
      </c>
      <c r="BK445" s="228">
        <f>ROUND(I445*H445,2)</f>
        <v>0</v>
      </c>
      <c r="BL445" s="18" t="s">
        <v>213</v>
      </c>
      <c r="BM445" s="18" t="s">
        <v>2257</v>
      </c>
    </row>
    <row r="446" s="1" customFormat="1">
      <c r="B446" s="39"/>
      <c r="C446" s="40"/>
      <c r="D446" s="229" t="s">
        <v>204</v>
      </c>
      <c r="E446" s="40"/>
      <c r="F446" s="230" t="s">
        <v>2256</v>
      </c>
      <c r="G446" s="40"/>
      <c r="H446" s="40"/>
      <c r="I446" s="144"/>
      <c r="J446" s="40"/>
      <c r="K446" s="40"/>
      <c r="L446" s="44"/>
      <c r="M446" s="231"/>
      <c r="N446" s="80"/>
      <c r="O446" s="80"/>
      <c r="P446" s="80"/>
      <c r="Q446" s="80"/>
      <c r="R446" s="80"/>
      <c r="S446" s="80"/>
      <c r="T446" s="81"/>
      <c r="AT446" s="18" t="s">
        <v>204</v>
      </c>
      <c r="AU446" s="18" t="s">
        <v>86</v>
      </c>
    </row>
    <row r="447" s="12" customFormat="1">
      <c r="B447" s="235"/>
      <c r="C447" s="236"/>
      <c r="D447" s="229" t="s">
        <v>285</v>
      </c>
      <c r="E447" s="237" t="s">
        <v>19</v>
      </c>
      <c r="F447" s="238" t="s">
        <v>2094</v>
      </c>
      <c r="G447" s="236"/>
      <c r="H447" s="239">
        <v>6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AT447" s="245" t="s">
        <v>285</v>
      </c>
      <c r="AU447" s="245" t="s">
        <v>86</v>
      </c>
      <c r="AV447" s="12" t="s">
        <v>86</v>
      </c>
      <c r="AW447" s="12" t="s">
        <v>37</v>
      </c>
      <c r="AX447" s="12" t="s">
        <v>84</v>
      </c>
      <c r="AY447" s="245" t="s">
        <v>195</v>
      </c>
    </row>
    <row r="448" s="1" customFormat="1" ht="16.5" customHeight="1">
      <c r="B448" s="39"/>
      <c r="C448" s="270" t="s">
        <v>903</v>
      </c>
      <c r="D448" s="270" t="s">
        <v>497</v>
      </c>
      <c r="E448" s="271" t="s">
        <v>2258</v>
      </c>
      <c r="F448" s="272" t="s">
        <v>2259</v>
      </c>
      <c r="G448" s="273" t="s">
        <v>223</v>
      </c>
      <c r="H448" s="274">
        <v>5</v>
      </c>
      <c r="I448" s="275"/>
      <c r="J448" s="276">
        <f>ROUND(I448*H448,2)</f>
        <v>0</v>
      </c>
      <c r="K448" s="272" t="s">
        <v>208</v>
      </c>
      <c r="L448" s="277"/>
      <c r="M448" s="278" t="s">
        <v>19</v>
      </c>
      <c r="N448" s="279" t="s">
        <v>47</v>
      </c>
      <c r="O448" s="80"/>
      <c r="P448" s="226">
        <f>O448*H448</f>
        <v>0</v>
      </c>
      <c r="Q448" s="226">
        <v>0.50600000000000001</v>
      </c>
      <c r="R448" s="226">
        <f>Q448*H448</f>
        <v>2.5300000000000002</v>
      </c>
      <c r="S448" s="226">
        <v>0</v>
      </c>
      <c r="T448" s="227">
        <f>S448*H448</f>
        <v>0</v>
      </c>
      <c r="AR448" s="18" t="s">
        <v>229</v>
      </c>
      <c r="AT448" s="18" t="s">
        <v>497</v>
      </c>
      <c r="AU448" s="18" t="s">
        <v>86</v>
      </c>
      <c r="AY448" s="18" t="s">
        <v>195</v>
      </c>
      <c r="BE448" s="228">
        <f>IF(N448="základní",J448,0)</f>
        <v>0</v>
      </c>
      <c r="BF448" s="228">
        <f>IF(N448="snížená",J448,0)</f>
        <v>0</v>
      </c>
      <c r="BG448" s="228">
        <f>IF(N448="zákl. přenesená",J448,0)</f>
        <v>0</v>
      </c>
      <c r="BH448" s="228">
        <f>IF(N448="sníž. přenesená",J448,0)</f>
        <v>0</v>
      </c>
      <c r="BI448" s="228">
        <f>IF(N448="nulová",J448,0)</f>
        <v>0</v>
      </c>
      <c r="BJ448" s="18" t="s">
        <v>84</v>
      </c>
      <c r="BK448" s="228">
        <f>ROUND(I448*H448,2)</f>
        <v>0</v>
      </c>
      <c r="BL448" s="18" t="s">
        <v>213</v>
      </c>
      <c r="BM448" s="18" t="s">
        <v>2260</v>
      </c>
    </row>
    <row r="449" s="1" customFormat="1">
      <c r="B449" s="39"/>
      <c r="C449" s="40"/>
      <c r="D449" s="229" t="s">
        <v>204</v>
      </c>
      <c r="E449" s="40"/>
      <c r="F449" s="230" t="s">
        <v>2259</v>
      </c>
      <c r="G449" s="40"/>
      <c r="H449" s="40"/>
      <c r="I449" s="144"/>
      <c r="J449" s="40"/>
      <c r="K449" s="40"/>
      <c r="L449" s="44"/>
      <c r="M449" s="231"/>
      <c r="N449" s="80"/>
      <c r="O449" s="80"/>
      <c r="P449" s="80"/>
      <c r="Q449" s="80"/>
      <c r="R449" s="80"/>
      <c r="S449" s="80"/>
      <c r="T449" s="81"/>
      <c r="AT449" s="18" t="s">
        <v>204</v>
      </c>
      <c r="AU449" s="18" t="s">
        <v>86</v>
      </c>
    </row>
    <row r="450" s="12" customFormat="1">
      <c r="B450" s="235"/>
      <c r="C450" s="236"/>
      <c r="D450" s="229" t="s">
        <v>285</v>
      </c>
      <c r="E450" s="237" t="s">
        <v>19</v>
      </c>
      <c r="F450" s="238" t="s">
        <v>732</v>
      </c>
      <c r="G450" s="236"/>
      <c r="H450" s="239">
        <v>5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AT450" s="245" t="s">
        <v>285</v>
      </c>
      <c r="AU450" s="245" t="s">
        <v>86</v>
      </c>
      <c r="AV450" s="12" t="s">
        <v>86</v>
      </c>
      <c r="AW450" s="12" t="s">
        <v>37</v>
      </c>
      <c r="AX450" s="12" t="s">
        <v>84</v>
      </c>
      <c r="AY450" s="245" t="s">
        <v>195</v>
      </c>
    </row>
    <row r="451" s="1" customFormat="1" ht="16.5" customHeight="1">
      <c r="B451" s="39"/>
      <c r="C451" s="270" t="s">
        <v>908</v>
      </c>
      <c r="D451" s="270" t="s">
        <v>497</v>
      </c>
      <c r="E451" s="271" t="s">
        <v>2261</v>
      </c>
      <c r="F451" s="272" t="s">
        <v>2262</v>
      </c>
      <c r="G451" s="273" t="s">
        <v>223</v>
      </c>
      <c r="H451" s="274">
        <v>2</v>
      </c>
      <c r="I451" s="275"/>
      <c r="J451" s="276">
        <f>ROUND(I451*H451,2)</f>
        <v>0</v>
      </c>
      <c r="K451" s="272" t="s">
        <v>208</v>
      </c>
      <c r="L451" s="277"/>
      <c r="M451" s="278" t="s">
        <v>19</v>
      </c>
      <c r="N451" s="279" t="s">
        <v>47</v>
      </c>
      <c r="O451" s="80"/>
      <c r="P451" s="226">
        <f>O451*H451</f>
        <v>0</v>
      </c>
      <c r="Q451" s="226">
        <v>1.0129999999999999</v>
      </c>
      <c r="R451" s="226">
        <f>Q451*H451</f>
        <v>2.0259999999999998</v>
      </c>
      <c r="S451" s="226">
        <v>0</v>
      </c>
      <c r="T451" s="227">
        <f>S451*H451</f>
        <v>0</v>
      </c>
      <c r="AR451" s="18" t="s">
        <v>229</v>
      </c>
      <c r="AT451" s="18" t="s">
        <v>497</v>
      </c>
      <c r="AU451" s="18" t="s">
        <v>86</v>
      </c>
      <c r="AY451" s="18" t="s">
        <v>195</v>
      </c>
      <c r="BE451" s="228">
        <f>IF(N451="základní",J451,0)</f>
        <v>0</v>
      </c>
      <c r="BF451" s="228">
        <f>IF(N451="snížená",J451,0)</f>
        <v>0</v>
      </c>
      <c r="BG451" s="228">
        <f>IF(N451="zákl. přenesená",J451,0)</f>
        <v>0</v>
      </c>
      <c r="BH451" s="228">
        <f>IF(N451="sníž. přenesená",J451,0)</f>
        <v>0</v>
      </c>
      <c r="BI451" s="228">
        <f>IF(N451="nulová",J451,0)</f>
        <v>0</v>
      </c>
      <c r="BJ451" s="18" t="s">
        <v>84</v>
      </c>
      <c r="BK451" s="228">
        <f>ROUND(I451*H451,2)</f>
        <v>0</v>
      </c>
      <c r="BL451" s="18" t="s">
        <v>213</v>
      </c>
      <c r="BM451" s="18" t="s">
        <v>2263</v>
      </c>
    </row>
    <row r="452" s="1" customFormat="1">
      <c r="B452" s="39"/>
      <c r="C452" s="40"/>
      <c r="D452" s="229" t="s">
        <v>204</v>
      </c>
      <c r="E452" s="40"/>
      <c r="F452" s="230" t="s">
        <v>2262</v>
      </c>
      <c r="G452" s="40"/>
      <c r="H452" s="40"/>
      <c r="I452" s="144"/>
      <c r="J452" s="40"/>
      <c r="K452" s="40"/>
      <c r="L452" s="44"/>
      <c r="M452" s="231"/>
      <c r="N452" s="80"/>
      <c r="O452" s="80"/>
      <c r="P452" s="80"/>
      <c r="Q452" s="80"/>
      <c r="R452" s="80"/>
      <c r="S452" s="80"/>
      <c r="T452" s="81"/>
      <c r="AT452" s="18" t="s">
        <v>204</v>
      </c>
      <c r="AU452" s="18" t="s">
        <v>86</v>
      </c>
    </row>
    <row r="453" s="12" customFormat="1">
      <c r="B453" s="235"/>
      <c r="C453" s="236"/>
      <c r="D453" s="229" t="s">
        <v>285</v>
      </c>
      <c r="E453" s="237" t="s">
        <v>19</v>
      </c>
      <c r="F453" s="238" t="s">
        <v>2098</v>
      </c>
      <c r="G453" s="236"/>
      <c r="H453" s="239">
        <v>2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AT453" s="245" t="s">
        <v>285</v>
      </c>
      <c r="AU453" s="245" t="s">
        <v>86</v>
      </c>
      <c r="AV453" s="12" t="s">
        <v>86</v>
      </c>
      <c r="AW453" s="12" t="s">
        <v>37</v>
      </c>
      <c r="AX453" s="12" t="s">
        <v>84</v>
      </c>
      <c r="AY453" s="245" t="s">
        <v>195</v>
      </c>
    </row>
    <row r="454" s="1" customFormat="1" ht="16.5" customHeight="1">
      <c r="B454" s="39"/>
      <c r="C454" s="270" t="s">
        <v>913</v>
      </c>
      <c r="D454" s="270" t="s">
        <v>497</v>
      </c>
      <c r="E454" s="271" t="s">
        <v>2264</v>
      </c>
      <c r="F454" s="272" t="s">
        <v>2265</v>
      </c>
      <c r="G454" s="273" t="s">
        <v>223</v>
      </c>
      <c r="H454" s="274">
        <v>24</v>
      </c>
      <c r="I454" s="275"/>
      <c r="J454" s="276">
        <f>ROUND(I454*H454,2)</f>
        <v>0</v>
      </c>
      <c r="K454" s="272" t="s">
        <v>208</v>
      </c>
      <c r="L454" s="277"/>
      <c r="M454" s="278" t="s">
        <v>19</v>
      </c>
      <c r="N454" s="279" t="s">
        <v>47</v>
      </c>
      <c r="O454" s="80"/>
      <c r="P454" s="226">
        <f>O454*H454</f>
        <v>0</v>
      </c>
      <c r="Q454" s="226">
        <v>0.002</v>
      </c>
      <c r="R454" s="226">
        <f>Q454*H454</f>
        <v>0.048000000000000001</v>
      </c>
      <c r="S454" s="226">
        <v>0</v>
      </c>
      <c r="T454" s="227">
        <f>S454*H454</f>
        <v>0</v>
      </c>
      <c r="AR454" s="18" t="s">
        <v>229</v>
      </c>
      <c r="AT454" s="18" t="s">
        <v>497</v>
      </c>
      <c r="AU454" s="18" t="s">
        <v>86</v>
      </c>
      <c r="AY454" s="18" t="s">
        <v>195</v>
      </c>
      <c r="BE454" s="228">
        <f>IF(N454="základní",J454,0)</f>
        <v>0</v>
      </c>
      <c r="BF454" s="228">
        <f>IF(N454="snížená",J454,0)</f>
        <v>0</v>
      </c>
      <c r="BG454" s="228">
        <f>IF(N454="zákl. přenesená",J454,0)</f>
        <v>0</v>
      </c>
      <c r="BH454" s="228">
        <f>IF(N454="sníž. přenesená",J454,0)</f>
        <v>0</v>
      </c>
      <c r="BI454" s="228">
        <f>IF(N454="nulová",J454,0)</f>
        <v>0</v>
      </c>
      <c r="BJ454" s="18" t="s">
        <v>84</v>
      </c>
      <c r="BK454" s="228">
        <f>ROUND(I454*H454,2)</f>
        <v>0</v>
      </c>
      <c r="BL454" s="18" t="s">
        <v>213</v>
      </c>
      <c r="BM454" s="18" t="s">
        <v>2266</v>
      </c>
    </row>
    <row r="455" s="1" customFormat="1">
      <c r="B455" s="39"/>
      <c r="C455" s="40"/>
      <c r="D455" s="229" t="s">
        <v>204</v>
      </c>
      <c r="E455" s="40"/>
      <c r="F455" s="230" t="s">
        <v>2265</v>
      </c>
      <c r="G455" s="40"/>
      <c r="H455" s="40"/>
      <c r="I455" s="144"/>
      <c r="J455" s="40"/>
      <c r="K455" s="40"/>
      <c r="L455" s="44"/>
      <c r="M455" s="231"/>
      <c r="N455" s="80"/>
      <c r="O455" s="80"/>
      <c r="P455" s="80"/>
      <c r="Q455" s="80"/>
      <c r="R455" s="80"/>
      <c r="S455" s="80"/>
      <c r="T455" s="81"/>
      <c r="AT455" s="18" t="s">
        <v>204</v>
      </c>
      <c r="AU455" s="18" t="s">
        <v>86</v>
      </c>
    </row>
    <row r="456" s="12" customFormat="1">
      <c r="B456" s="235"/>
      <c r="C456" s="236"/>
      <c r="D456" s="229" t="s">
        <v>285</v>
      </c>
      <c r="E456" s="237" t="s">
        <v>19</v>
      </c>
      <c r="F456" s="238" t="s">
        <v>2267</v>
      </c>
      <c r="G456" s="236"/>
      <c r="H456" s="239">
        <v>24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AT456" s="245" t="s">
        <v>285</v>
      </c>
      <c r="AU456" s="245" t="s">
        <v>86</v>
      </c>
      <c r="AV456" s="12" t="s">
        <v>86</v>
      </c>
      <c r="AW456" s="12" t="s">
        <v>37</v>
      </c>
      <c r="AX456" s="12" t="s">
        <v>84</v>
      </c>
      <c r="AY456" s="245" t="s">
        <v>195</v>
      </c>
    </row>
    <row r="457" s="1" customFormat="1" ht="16.5" customHeight="1">
      <c r="B457" s="39"/>
      <c r="C457" s="217" t="s">
        <v>918</v>
      </c>
      <c r="D457" s="217" t="s">
        <v>198</v>
      </c>
      <c r="E457" s="218" t="s">
        <v>2268</v>
      </c>
      <c r="F457" s="219" t="s">
        <v>2269</v>
      </c>
      <c r="G457" s="220" t="s">
        <v>223</v>
      </c>
      <c r="H457" s="221">
        <v>11</v>
      </c>
      <c r="I457" s="222"/>
      <c r="J457" s="223">
        <f>ROUND(I457*H457,2)</f>
        <v>0</v>
      </c>
      <c r="K457" s="219" t="s">
        <v>208</v>
      </c>
      <c r="L457" s="44"/>
      <c r="M457" s="224" t="s">
        <v>19</v>
      </c>
      <c r="N457" s="225" t="s">
        <v>47</v>
      </c>
      <c r="O457" s="80"/>
      <c r="P457" s="226">
        <f>O457*H457</f>
        <v>0</v>
      </c>
      <c r="Q457" s="226">
        <v>0.011469999999999999</v>
      </c>
      <c r="R457" s="226">
        <f>Q457*H457</f>
        <v>0.12617</v>
      </c>
      <c r="S457" s="226">
        <v>0</v>
      </c>
      <c r="T457" s="227">
        <f>S457*H457</f>
        <v>0</v>
      </c>
      <c r="AR457" s="18" t="s">
        <v>213</v>
      </c>
      <c r="AT457" s="18" t="s">
        <v>198</v>
      </c>
      <c r="AU457" s="18" t="s">
        <v>86</v>
      </c>
      <c r="AY457" s="18" t="s">
        <v>195</v>
      </c>
      <c r="BE457" s="228">
        <f>IF(N457="základní",J457,0)</f>
        <v>0</v>
      </c>
      <c r="BF457" s="228">
        <f>IF(N457="snížená",J457,0)</f>
        <v>0</v>
      </c>
      <c r="BG457" s="228">
        <f>IF(N457="zákl. přenesená",J457,0)</f>
        <v>0</v>
      </c>
      <c r="BH457" s="228">
        <f>IF(N457="sníž. přenesená",J457,0)</f>
        <v>0</v>
      </c>
      <c r="BI457" s="228">
        <f>IF(N457="nulová",J457,0)</f>
        <v>0</v>
      </c>
      <c r="BJ457" s="18" t="s">
        <v>84</v>
      </c>
      <c r="BK457" s="228">
        <f>ROUND(I457*H457,2)</f>
        <v>0</v>
      </c>
      <c r="BL457" s="18" t="s">
        <v>213</v>
      </c>
      <c r="BM457" s="18" t="s">
        <v>2270</v>
      </c>
    </row>
    <row r="458" s="1" customFormat="1">
      <c r="B458" s="39"/>
      <c r="C458" s="40"/>
      <c r="D458" s="229" t="s">
        <v>204</v>
      </c>
      <c r="E458" s="40"/>
      <c r="F458" s="230" t="s">
        <v>2269</v>
      </c>
      <c r="G458" s="40"/>
      <c r="H458" s="40"/>
      <c r="I458" s="144"/>
      <c r="J458" s="40"/>
      <c r="K458" s="40"/>
      <c r="L458" s="44"/>
      <c r="M458" s="231"/>
      <c r="N458" s="80"/>
      <c r="O458" s="80"/>
      <c r="P458" s="80"/>
      <c r="Q458" s="80"/>
      <c r="R458" s="80"/>
      <c r="S458" s="80"/>
      <c r="T458" s="81"/>
      <c r="AT458" s="18" t="s">
        <v>204</v>
      </c>
      <c r="AU458" s="18" t="s">
        <v>86</v>
      </c>
    </row>
    <row r="459" s="12" customFormat="1">
      <c r="B459" s="235"/>
      <c r="C459" s="236"/>
      <c r="D459" s="229" t="s">
        <v>285</v>
      </c>
      <c r="E459" s="237" t="s">
        <v>19</v>
      </c>
      <c r="F459" s="238" t="s">
        <v>2271</v>
      </c>
      <c r="G459" s="236"/>
      <c r="H459" s="239">
        <v>11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AT459" s="245" t="s">
        <v>285</v>
      </c>
      <c r="AU459" s="245" t="s">
        <v>86</v>
      </c>
      <c r="AV459" s="12" t="s">
        <v>86</v>
      </c>
      <c r="AW459" s="12" t="s">
        <v>37</v>
      </c>
      <c r="AX459" s="12" t="s">
        <v>84</v>
      </c>
      <c r="AY459" s="245" t="s">
        <v>195</v>
      </c>
    </row>
    <row r="460" s="1" customFormat="1" ht="16.5" customHeight="1">
      <c r="B460" s="39"/>
      <c r="C460" s="270" t="s">
        <v>923</v>
      </c>
      <c r="D460" s="270" t="s">
        <v>497</v>
      </c>
      <c r="E460" s="271" t="s">
        <v>2272</v>
      </c>
      <c r="F460" s="272" t="s">
        <v>2273</v>
      </c>
      <c r="G460" s="273" t="s">
        <v>223</v>
      </c>
      <c r="H460" s="274">
        <v>11</v>
      </c>
      <c r="I460" s="275"/>
      <c r="J460" s="276">
        <f>ROUND(I460*H460,2)</f>
        <v>0</v>
      </c>
      <c r="K460" s="272" t="s">
        <v>208</v>
      </c>
      <c r="L460" s="277"/>
      <c r="M460" s="278" t="s">
        <v>19</v>
      </c>
      <c r="N460" s="279" t="s">
        <v>47</v>
      </c>
      <c r="O460" s="80"/>
      <c r="P460" s="226">
        <f>O460*H460</f>
        <v>0</v>
      </c>
      <c r="Q460" s="226">
        <v>0.54800000000000004</v>
      </c>
      <c r="R460" s="226">
        <f>Q460*H460</f>
        <v>6.0280000000000005</v>
      </c>
      <c r="S460" s="226">
        <v>0</v>
      </c>
      <c r="T460" s="227">
        <f>S460*H460</f>
        <v>0</v>
      </c>
      <c r="AR460" s="18" t="s">
        <v>229</v>
      </c>
      <c r="AT460" s="18" t="s">
        <v>497</v>
      </c>
      <c r="AU460" s="18" t="s">
        <v>86</v>
      </c>
      <c r="AY460" s="18" t="s">
        <v>195</v>
      </c>
      <c r="BE460" s="228">
        <f>IF(N460="základní",J460,0)</f>
        <v>0</v>
      </c>
      <c r="BF460" s="228">
        <f>IF(N460="snížená",J460,0)</f>
        <v>0</v>
      </c>
      <c r="BG460" s="228">
        <f>IF(N460="zákl. přenesená",J460,0)</f>
        <v>0</v>
      </c>
      <c r="BH460" s="228">
        <f>IF(N460="sníž. přenesená",J460,0)</f>
        <v>0</v>
      </c>
      <c r="BI460" s="228">
        <f>IF(N460="nulová",J460,0)</f>
        <v>0</v>
      </c>
      <c r="BJ460" s="18" t="s">
        <v>84</v>
      </c>
      <c r="BK460" s="228">
        <f>ROUND(I460*H460,2)</f>
        <v>0</v>
      </c>
      <c r="BL460" s="18" t="s">
        <v>213</v>
      </c>
      <c r="BM460" s="18" t="s">
        <v>2274</v>
      </c>
    </row>
    <row r="461" s="1" customFormat="1">
      <c r="B461" s="39"/>
      <c r="C461" s="40"/>
      <c r="D461" s="229" t="s">
        <v>204</v>
      </c>
      <c r="E461" s="40"/>
      <c r="F461" s="230" t="s">
        <v>2273</v>
      </c>
      <c r="G461" s="40"/>
      <c r="H461" s="40"/>
      <c r="I461" s="144"/>
      <c r="J461" s="40"/>
      <c r="K461" s="40"/>
      <c r="L461" s="44"/>
      <c r="M461" s="231"/>
      <c r="N461" s="80"/>
      <c r="O461" s="80"/>
      <c r="P461" s="80"/>
      <c r="Q461" s="80"/>
      <c r="R461" s="80"/>
      <c r="S461" s="80"/>
      <c r="T461" s="81"/>
      <c r="AT461" s="18" t="s">
        <v>204</v>
      </c>
      <c r="AU461" s="18" t="s">
        <v>86</v>
      </c>
    </row>
    <row r="462" s="12" customFormat="1">
      <c r="B462" s="235"/>
      <c r="C462" s="236"/>
      <c r="D462" s="229" t="s">
        <v>285</v>
      </c>
      <c r="E462" s="237" t="s">
        <v>19</v>
      </c>
      <c r="F462" s="238" t="s">
        <v>2271</v>
      </c>
      <c r="G462" s="236"/>
      <c r="H462" s="239">
        <v>11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AT462" s="245" t="s">
        <v>285</v>
      </c>
      <c r="AU462" s="245" t="s">
        <v>86</v>
      </c>
      <c r="AV462" s="12" t="s">
        <v>86</v>
      </c>
      <c r="AW462" s="12" t="s">
        <v>37</v>
      </c>
      <c r="AX462" s="12" t="s">
        <v>84</v>
      </c>
      <c r="AY462" s="245" t="s">
        <v>195</v>
      </c>
    </row>
    <row r="463" s="1" customFormat="1" ht="16.5" customHeight="1">
      <c r="B463" s="39"/>
      <c r="C463" s="217" t="s">
        <v>928</v>
      </c>
      <c r="D463" s="217" t="s">
        <v>198</v>
      </c>
      <c r="E463" s="218" t="s">
        <v>2275</v>
      </c>
      <c r="F463" s="219" t="s">
        <v>2276</v>
      </c>
      <c r="G463" s="220" t="s">
        <v>223</v>
      </c>
      <c r="H463" s="221">
        <v>11</v>
      </c>
      <c r="I463" s="222"/>
      <c r="J463" s="223">
        <f>ROUND(I463*H463,2)</f>
        <v>0</v>
      </c>
      <c r="K463" s="219" t="s">
        <v>208</v>
      </c>
      <c r="L463" s="44"/>
      <c r="M463" s="224" t="s">
        <v>19</v>
      </c>
      <c r="N463" s="225" t="s">
        <v>47</v>
      </c>
      <c r="O463" s="80"/>
      <c r="P463" s="226">
        <f>O463*H463</f>
        <v>0</v>
      </c>
      <c r="Q463" s="226">
        <v>0.027529999999999999</v>
      </c>
      <c r="R463" s="226">
        <f>Q463*H463</f>
        <v>0.30282999999999999</v>
      </c>
      <c r="S463" s="226">
        <v>0</v>
      </c>
      <c r="T463" s="227">
        <f>S463*H463</f>
        <v>0</v>
      </c>
      <c r="AR463" s="18" t="s">
        <v>213</v>
      </c>
      <c r="AT463" s="18" t="s">
        <v>198</v>
      </c>
      <c r="AU463" s="18" t="s">
        <v>86</v>
      </c>
      <c r="AY463" s="18" t="s">
        <v>195</v>
      </c>
      <c r="BE463" s="228">
        <f>IF(N463="základní",J463,0)</f>
        <v>0</v>
      </c>
      <c r="BF463" s="228">
        <f>IF(N463="snížená",J463,0)</f>
        <v>0</v>
      </c>
      <c r="BG463" s="228">
        <f>IF(N463="zákl. přenesená",J463,0)</f>
        <v>0</v>
      </c>
      <c r="BH463" s="228">
        <f>IF(N463="sníž. přenesená",J463,0)</f>
        <v>0</v>
      </c>
      <c r="BI463" s="228">
        <f>IF(N463="nulová",J463,0)</f>
        <v>0</v>
      </c>
      <c r="BJ463" s="18" t="s">
        <v>84</v>
      </c>
      <c r="BK463" s="228">
        <f>ROUND(I463*H463,2)</f>
        <v>0</v>
      </c>
      <c r="BL463" s="18" t="s">
        <v>213</v>
      </c>
      <c r="BM463" s="18" t="s">
        <v>2277</v>
      </c>
    </row>
    <row r="464" s="1" customFormat="1">
      <c r="B464" s="39"/>
      <c r="C464" s="40"/>
      <c r="D464" s="229" t="s">
        <v>204</v>
      </c>
      <c r="E464" s="40"/>
      <c r="F464" s="230" t="s">
        <v>2276</v>
      </c>
      <c r="G464" s="40"/>
      <c r="H464" s="40"/>
      <c r="I464" s="144"/>
      <c r="J464" s="40"/>
      <c r="K464" s="40"/>
      <c r="L464" s="44"/>
      <c r="M464" s="231"/>
      <c r="N464" s="80"/>
      <c r="O464" s="80"/>
      <c r="P464" s="80"/>
      <c r="Q464" s="80"/>
      <c r="R464" s="80"/>
      <c r="S464" s="80"/>
      <c r="T464" s="81"/>
      <c r="AT464" s="18" t="s">
        <v>204</v>
      </c>
      <c r="AU464" s="18" t="s">
        <v>86</v>
      </c>
    </row>
    <row r="465" s="12" customFormat="1">
      <c r="B465" s="235"/>
      <c r="C465" s="236"/>
      <c r="D465" s="229" t="s">
        <v>285</v>
      </c>
      <c r="E465" s="237" t="s">
        <v>19</v>
      </c>
      <c r="F465" s="238" t="s">
        <v>2278</v>
      </c>
      <c r="G465" s="236"/>
      <c r="H465" s="239">
        <v>11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AT465" s="245" t="s">
        <v>285</v>
      </c>
      <c r="AU465" s="245" t="s">
        <v>86</v>
      </c>
      <c r="AV465" s="12" t="s">
        <v>86</v>
      </c>
      <c r="AW465" s="12" t="s">
        <v>37</v>
      </c>
      <c r="AX465" s="12" t="s">
        <v>84</v>
      </c>
      <c r="AY465" s="245" t="s">
        <v>195</v>
      </c>
    </row>
    <row r="466" s="1" customFormat="1" ht="16.5" customHeight="1">
      <c r="B466" s="39"/>
      <c r="C466" s="270" t="s">
        <v>933</v>
      </c>
      <c r="D466" s="270" t="s">
        <v>497</v>
      </c>
      <c r="E466" s="271" t="s">
        <v>2279</v>
      </c>
      <c r="F466" s="272" t="s">
        <v>2280</v>
      </c>
      <c r="G466" s="273" t="s">
        <v>223</v>
      </c>
      <c r="H466" s="274">
        <v>10</v>
      </c>
      <c r="I466" s="275"/>
      <c r="J466" s="276">
        <f>ROUND(I466*H466,2)</f>
        <v>0</v>
      </c>
      <c r="K466" s="272" t="s">
        <v>19</v>
      </c>
      <c r="L466" s="277"/>
      <c r="M466" s="278" t="s">
        <v>19</v>
      </c>
      <c r="N466" s="279" t="s">
        <v>47</v>
      </c>
      <c r="O466" s="80"/>
      <c r="P466" s="226">
        <f>O466*H466</f>
        <v>0</v>
      </c>
      <c r="Q466" s="226">
        <v>1.8700000000000001</v>
      </c>
      <c r="R466" s="226">
        <f>Q466*H466</f>
        <v>18.700000000000003</v>
      </c>
      <c r="S466" s="226">
        <v>0</v>
      </c>
      <c r="T466" s="227">
        <f>S466*H466</f>
        <v>0</v>
      </c>
      <c r="AR466" s="18" t="s">
        <v>229</v>
      </c>
      <c r="AT466" s="18" t="s">
        <v>497</v>
      </c>
      <c r="AU466" s="18" t="s">
        <v>86</v>
      </c>
      <c r="AY466" s="18" t="s">
        <v>195</v>
      </c>
      <c r="BE466" s="228">
        <f>IF(N466="základní",J466,0)</f>
        <v>0</v>
      </c>
      <c r="BF466" s="228">
        <f>IF(N466="snížená",J466,0)</f>
        <v>0</v>
      </c>
      <c r="BG466" s="228">
        <f>IF(N466="zákl. přenesená",J466,0)</f>
        <v>0</v>
      </c>
      <c r="BH466" s="228">
        <f>IF(N466="sníž. přenesená",J466,0)</f>
        <v>0</v>
      </c>
      <c r="BI466" s="228">
        <f>IF(N466="nulová",J466,0)</f>
        <v>0</v>
      </c>
      <c r="BJ466" s="18" t="s">
        <v>84</v>
      </c>
      <c r="BK466" s="228">
        <f>ROUND(I466*H466,2)</f>
        <v>0</v>
      </c>
      <c r="BL466" s="18" t="s">
        <v>213</v>
      </c>
      <c r="BM466" s="18" t="s">
        <v>2281</v>
      </c>
    </row>
    <row r="467" s="1" customFormat="1">
      <c r="B467" s="39"/>
      <c r="C467" s="40"/>
      <c r="D467" s="229" t="s">
        <v>204</v>
      </c>
      <c r="E467" s="40"/>
      <c r="F467" s="230" t="s">
        <v>2280</v>
      </c>
      <c r="G467" s="40"/>
      <c r="H467" s="40"/>
      <c r="I467" s="144"/>
      <c r="J467" s="40"/>
      <c r="K467" s="40"/>
      <c r="L467" s="44"/>
      <c r="M467" s="231"/>
      <c r="N467" s="80"/>
      <c r="O467" s="80"/>
      <c r="P467" s="80"/>
      <c r="Q467" s="80"/>
      <c r="R467" s="80"/>
      <c r="S467" s="80"/>
      <c r="T467" s="81"/>
      <c r="AT467" s="18" t="s">
        <v>204</v>
      </c>
      <c r="AU467" s="18" t="s">
        <v>86</v>
      </c>
    </row>
    <row r="468" s="12" customFormat="1">
      <c r="B468" s="235"/>
      <c r="C468" s="236"/>
      <c r="D468" s="229" t="s">
        <v>285</v>
      </c>
      <c r="E468" s="237" t="s">
        <v>19</v>
      </c>
      <c r="F468" s="238" t="s">
        <v>2109</v>
      </c>
      <c r="G468" s="236"/>
      <c r="H468" s="239">
        <v>10</v>
      </c>
      <c r="I468" s="240"/>
      <c r="J468" s="236"/>
      <c r="K468" s="236"/>
      <c r="L468" s="241"/>
      <c r="M468" s="242"/>
      <c r="N468" s="243"/>
      <c r="O468" s="243"/>
      <c r="P468" s="243"/>
      <c r="Q468" s="243"/>
      <c r="R468" s="243"/>
      <c r="S468" s="243"/>
      <c r="T468" s="244"/>
      <c r="AT468" s="245" t="s">
        <v>285</v>
      </c>
      <c r="AU468" s="245" t="s">
        <v>86</v>
      </c>
      <c r="AV468" s="12" t="s">
        <v>86</v>
      </c>
      <c r="AW468" s="12" t="s">
        <v>37</v>
      </c>
      <c r="AX468" s="12" t="s">
        <v>84</v>
      </c>
      <c r="AY468" s="245" t="s">
        <v>195</v>
      </c>
    </row>
    <row r="469" s="1" customFormat="1" ht="16.5" customHeight="1">
      <c r="B469" s="39"/>
      <c r="C469" s="270" t="s">
        <v>939</v>
      </c>
      <c r="D469" s="270" t="s">
        <v>497</v>
      </c>
      <c r="E469" s="271" t="s">
        <v>2282</v>
      </c>
      <c r="F469" s="272" t="s">
        <v>2283</v>
      </c>
      <c r="G469" s="273" t="s">
        <v>223</v>
      </c>
      <c r="H469" s="274">
        <v>1</v>
      </c>
      <c r="I469" s="275"/>
      <c r="J469" s="276">
        <f>ROUND(I469*H469,2)</f>
        <v>0</v>
      </c>
      <c r="K469" s="272" t="s">
        <v>19</v>
      </c>
      <c r="L469" s="277"/>
      <c r="M469" s="278" t="s">
        <v>19</v>
      </c>
      <c r="N469" s="279" t="s">
        <v>47</v>
      </c>
      <c r="O469" s="80"/>
      <c r="P469" s="226">
        <f>O469*H469</f>
        <v>0</v>
      </c>
      <c r="Q469" s="226">
        <v>1.8700000000000001</v>
      </c>
      <c r="R469" s="226">
        <f>Q469*H469</f>
        <v>1.8700000000000001</v>
      </c>
      <c r="S469" s="226">
        <v>0</v>
      </c>
      <c r="T469" s="227">
        <f>S469*H469</f>
        <v>0</v>
      </c>
      <c r="AR469" s="18" t="s">
        <v>229</v>
      </c>
      <c r="AT469" s="18" t="s">
        <v>497</v>
      </c>
      <c r="AU469" s="18" t="s">
        <v>86</v>
      </c>
      <c r="AY469" s="18" t="s">
        <v>195</v>
      </c>
      <c r="BE469" s="228">
        <f>IF(N469="základní",J469,0)</f>
        <v>0</v>
      </c>
      <c r="BF469" s="228">
        <f>IF(N469="snížená",J469,0)</f>
        <v>0</v>
      </c>
      <c r="BG469" s="228">
        <f>IF(N469="zákl. přenesená",J469,0)</f>
        <v>0</v>
      </c>
      <c r="BH469" s="228">
        <f>IF(N469="sníž. přenesená",J469,0)</f>
        <v>0</v>
      </c>
      <c r="BI469" s="228">
        <f>IF(N469="nulová",J469,0)</f>
        <v>0</v>
      </c>
      <c r="BJ469" s="18" t="s">
        <v>84</v>
      </c>
      <c r="BK469" s="228">
        <f>ROUND(I469*H469,2)</f>
        <v>0</v>
      </c>
      <c r="BL469" s="18" t="s">
        <v>213</v>
      </c>
      <c r="BM469" s="18" t="s">
        <v>2284</v>
      </c>
    </row>
    <row r="470" s="1" customFormat="1">
      <c r="B470" s="39"/>
      <c r="C470" s="40"/>
      <c r="D470" s="229" t="s">
        <v>204</v>
      </c>
      <c r="E470" s="40"/>
      <c r="F470" s="230" t="s">
        <v>2283</v>
      </c>
      <c r="G470" s="40"/>
      <c r="H470" s="40"/>
      <c r="I470" s="144"/>
      <c r="J470" s="40"/>
      <c r="K470" s="40"/>
      <c r="L470" s="44"/>
      <c r="M470" s="231"/>
      <c r="N470" s="80"/>
      <c r="O470" s="80"/>
      <c r="P470" s="80"/>
      <c r="Q470" s="80"/>
      <c r="R470" s="80"/>
      <c r="S470" s="80"/>
      <c r="T470" s="81"/>
      <c r="AT470" s="18" t="s">
        <v>204</v>
      </c>
      <c r="AU470" s="18" t="s">
        <v>86</v>
      </c>
    </row>
    <row r="471" s="12" customFormat="1">
      <c r="B471" s="235"/>
      <c r="C471" s="236"/>
      <c r="D471" s="229" t="s">
        <v>285</v>
      </c>
      <c r="E471" s="237" t="s">
        <v>19</v>
      </c>
      <c r="F471" s="238" t="s">
        <v>2076</v>
      </c>
      <c r="G471" s="236"/>
      <c r="H471" s="239">
        <v>1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AT471" s="245" t="s">
        <v>285</v>
      </c>
      <c r="AU471" s="245" t="s">
        <v>86</v>
      </c>
      <c r="AV471" s="12" t="s">
        <v>86</v>
      </c>
      <c r="AW471" s="12" t="s">
        <v>37</v>
      </c>
      <c r="AX471" s="12" t="s">
        <v>84</v>
      </c>
      <c r="AY471" s="245" t="s">
        <v>195</v>
      </c>
    </row>
    <row r="472" s="1" customFormat="1" ht="16.5" customHeight="1">
      <c r="B472" s="39"/>
      <c r="C472" s="217" t="s">
        <v>945</v>
      </c>
      <c r="D472" s="217" t="s">
        <v>198</v>
      </c>
      <c r="E472" s="218" t="s">
        <v>2285</v>
      </c>
      <c r="F472" s="219" t="s">
        <v>2286</v>
      </c>
      <c r="G472" s="220" t="s">
        <v>223</v>
      </c>
      <c r="H472" s="221">
        <v>13</v>
      </c>
      <c r="I472" s="222"/>
      <c r="J472" s="223">
        <f>ROUND(I472*H472,2)</f>
        <v>0</v>
      </c>
      <c r="K472" s="219" t="s">
        <v>208</v>
      </c>
      <c r="L472" s="44"/>
      <c r="M472" s="224" t="s">
        <v>19</v>
      </c>
      <c r="N472" s="225" t="s">
        <v>47</v>
      </c>
      <c r="O472" s="80"/>
      <c r="P472" s="226">
        <f>O472*H472</f>
        <v>0</v>
      </c>
      <c r="Q472" s="226">
        <v>0.34089999999999998</v>
      </c>
      <c r="R472" s="226">
        <f>Q472*H472</f>
        <v>4.4316999999999993</v>
      </c>
      <c r="S472" s="226">
        <v>0</v>
      </c>
      <c r="T472" s="227">
        <f>S472*H472</f>
        <v>0</v>
      </c>
      <c r="AR472" s="18" t="s">
        <v>213</v>
      </c>
      <c r="AT472" s="18" t="s">
        <v>198</v>
      </c>
      <c r="AU472" s="18" t="s">
        <v>86</v>
      </c>
      <c r="AY472" s="18" t="s">
        <v>195</v>
      </c>
      <c r="BE472" s="228">
        <f>IF(N472="základní",J472,0)</f>
        <v>0</v>
      </c>
      <c r="BF472" s="228">
        <f>IF(N472="snížená",J472,0)</f>
        <v>0</v>
      </c>
      <c r="BG472" s="228">
        <f>IF(N472="zákl. přenesená",J472,0)</f>
        <v>0</v>
      </c>
      <c r="BH472" s="228">
        <f>IF(N472="sníž. přenesená",J472,0)</f>
        <v>0</v>
      </c>
      <c r="BI472" s="228">
        <f>IF(N472="nulová",J472,0)</f>
        <v>0</v>
      </c>
      <c r="BJ472" s="18" t="s">
        <v>84</v>
      </c>
      <c r="BK472" s="228">
        <f>ROUND(I472*H472,2)</f>
        <v>0</v>
      </c>
      <c r="BL472" s="18" t="s">
        <v>213</v>
      </c>
      <c r="BM472" s="18" t="s">
        <v>2287</v>
      </c>
    </row>
    <row r="473" s="1" customFormat="1">
      <c r="B473" s="39"/>
      <c r="C473" s="40"/>
      <c r="D473" s="229" t="s">
        <v>204</v>
      </c>
      <c r="E473" s="40"/>
      <c r="F473" s="230" t="s">
        <v>2286</v>
      </c>
      <c r="G473" s="40"/>
      <c r="H473" s="40"/>
      <c r="I473" s="144"/>
      <c r="J473" s="40"/>
      <c r="K473" s="40"/>
      <c r="L473" s="44"/>
      <c r="M473" s="231"/>
      <c r="N473" s="80"/>
      <c r="O473" s="80"/>
      <c r="P473" s="80"/>
      <c r="Q473" s="80"/>
      <c r="R473" s="80"/>
      <c r="S473" s="80"/>
      <c r="T473" s="81"/>
      <c r="AT473" s="18" t="s">
        <v>204</v>
      </c>
      <c r="AU473" s="18" t="s">
        <v>86</v>
      </c>
    </row>
    <row r="474" s="12" customFormat="1">
      <c r="B474" s="235"/>
      <c r="C474" s="236"/>
      <c r="D474" s="229" t="s">
        <v>285</v>
      </c>
      <c r="E474" s="237" t="s">
        <v>19</v>
      </c>
      <c r="F474" s="238" t="s">
        <v>2288</v>
      </c>
      <c r="G474" s="236"/>
      <c r="H474" s="239">
        <v>13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AT474" s="245" t="s">
        <v>285</v>
      </c>
      <c r="AU474" s="245" t="s">
        <v>86</v>
      </c>
      <c r="AV474" s="12" t="s">
        <v>86</v>
      </c>
      <c r="AW474" s="12" t="s">
        <v>37</v>
      </c>
      <c r="AX474" s="12" t="s">
        <v>84</v>
      </c>
      <c r="AY474" s="245" t="s">
        <v>195</v>
      </c>
    </row>
    <row r="475" s="1" customFormat="1" ht="16.5" customHeight="1">
      <c r="B475" s="39"/>
      <c r="C475" s="270" t="s">
        <v>951</v>
      </c>
      <c r="D475" s="270" t="s">
        <v>497</v>
      </c>
      <c r="E475" s="271" t="s">
        <v>2289</v>
      </c>
      <c r="F475" s="272" t="s">
        <v>2290</v>
      </c>
      <c r="G475" s="273" t="s">
        <v>223</v>
      </c>
      <c r="H475" s="274">
        <v>13</v>
      </c>
      <c r="I475" s="275"/>
      <c r="J475" s="276">
        <f>ROUND(I475*H475,2)</f>
        <v>0</v>
      </c>
      <c r="K475" s="272" t="s">
        <v>19</v>
      </c>
      <c r="L475" s="277"/>
      <c r="M475" s="278" t="s">
        <v>19</v>
      </c>
      <c r="N475" s="279" t="s">
        <v>47</v>
      </c>
      <c r="O475" s="80"/>
      <c r="P475" s="226">
        <f>O475*H475</f>
        <v>0</v>
      </c>
      <c r="Q475" s="226">
        <v>0.097000000000000003</v>
      </c>
      <c r="R475" s="226">
        <f>Q475*H475</f>
        <v>1.2610000000000001</v>
      </c>
      <c r="S475" s="226">
        <v>0</v>
      </c>
      <c r="T475" s="227">
        <f>S475*H475</f>
        <v>0</v>
      </c>
      <c r="AR475" s="18" t="s">
        <v>229</v>
      </c>
      <c r="AT475" s="18" t="s">
        <v>497</v>
      </c>
      <c r="AU475" s="18" t="s">
        <v>86</v>
      </c>
      <c r="AY475" s="18" t="s">
        <v>195</v>
      </c>
      <c r="BE475" s="228">
        <f>IF(N475="základní",J475,0)</f>
        <v>0</v>
      </c>
      <c r="BF475" s="228">
        <f>IF(N475="snížená",J475,0)</f>
        <v>0</v>
      </c>
      <c r="BG475" s="228">
        <f>IF(N475="zákl. přenesená",J475,0)</f>
        <v>0</v>
      </c>
      <c r="BH475" s="228">
        <f>IF(N475="sníž. přenesená",J475,0)</f>
        <v>0</v>
      </c>
      <c r="BI475" s="228">
        <f>IF(N475="nulová",J475,0)</f>
        <v>0</v>
      </c>
      <c r="BJ475" s="18" t="s">
        <v>84</v>
      </c>
      <c r="BK475" s="228">
        <f>ROUND(I475*H475,2)</f>
        <v>0</v>
      </c>
      <c r="BL475" s="18" t="s">
        <v>213</v>
      </c>
      <c r="BM475" s="18" t="s">
        <v>2291</v>
      </c>
    </row>
    <row r="476" s="1" customFormat="1">
      <c r="B476" s="39"/>
      <c r="C476" s="40"/>
      <c r="D476" s="229" t="s">
        <v>204</v>
      </c>
      <c r="E476" s="40"/>
      <c r="F476" s="230" t="s">
        <v>2290</v>
      </c>
      <c r="G476" s="40"/>
      <c r="H476" s="40"/>
      <c r="I476" s="144"/>
      <c r="J476" s="40"/>
      <c r="K476" s="40"/>
      <c r="L476" s="44"/>
      <c r="M476" s="231"/>
      <c r="N476" s="80"/>
      <c r="O476" s="80"/>
      <c r="P476" s="80"/>
      <c r="Q476" s="80"/>
      <c r="R476" s="80"/>
      <c r="S476" s="80"/>
      <c r="T476" s="81"/>
      <c r="AT476" s="18" t="s">
        <v>204</v>
      </c>
      <c r="AU476" s="18" t="s">
        <v>86</v>
      </c>
    </row>
    <row r="477" s="12" customFormat="1">
      <c r="B477" s="235"/>
      <c r="C477" s="236"/>
      <c r="D477" s="229" t="s">
        <v>285</v>
      </c>
      <c r="E477" s="237" t="s">
        <v>19</v>
      </c>
      <c r="F477" s="238" t="s">
        <v>2288</v>
      </c>
      <c r="G477" s="236"/>
      <c r="H477" s="239">
        <v>13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AT477" s="245" t="s">
        <v>285</v>
      </c>
      <c r="AU477" s="245" t="s">
        <v>86</v>
      </c>
      <c r="AV477" s="12" t="s">
        <v>86</v>
      </c>
      <c r="AW477" s="12" t="s">
        <v>37</v>
      </c>
      <c r="AX477" s="12" t="s">
        <v>84</v>
      </c>
      <c r="AY477" s="245" t="s">
        <v>195</v>
      </c>
    </row>
    <row r="478" s="1" customFormat="1" ht="16.5" customHeight="1">
      <c r="B478" s="39"/>
      <c r="C478" s="270" t="s">
        <v>960</v>
      </c>
      <c r="D478" s="270" t="s">
        <v>497</v>
      </c>
      <c r="E478" s="271" t="s">
        <v>2292</v>
      </c>
      <c r="F478" s="272" t="s">
        <v>2293</v>
      </c>
      <c r="G478" s="273" t="s">
        <v>223</v>
      </c>
      <c r="H478" s="274">
        <v>13</v>
      </c>
      <c r="I478" s="275"/>
      <c r="J478" s="276">
        <f>ROUND(I478*H478,2)</f>
        <v>0</v>
      </c>
      <c r="K478" s="272" t="s">
        <v>19</v>
      </c>
      <c r="L478" s="277"/>
      <c r="M478" s="278" t="s">
        <v>19</v>
      </c>
      <c r="N478" s="279" t="s">
        <v>47</v>
      </c>
      <c r="O478" s="80"/>
      <c r="P478" s="226">
        <f>O478*H478</f>
        <v>0</v>
      </c>
      <c r="Q478" s="226">
        <v>0.057000000000000002</v>
      </c>
      <c r="R478" s="226">
        <f>Q478*H478</f>
        <v>0.74099999999999999</v>
      </c>
      <c r="S478" s="226">
        <v>0</v>
      </c>
      <c r="T478" s="227">
        <f>S478*H478</f>
        <v>0</v>
      </c>
      <c r="AR478" s="18" t="s">
        <v>229</v>
      </c>
      <c r="AT478" s="18" t="s">
        <v>497</v>
      </c>
      <c r="AU478" s="18" t="s">
        <v>86</v>
      </c>
      <c r="AY478" s="18" t="s">
        <v>195</v>
      </c>
      <c r="BE478" s="228">
        <f>IF(N478="základní",J478,0)</f>
        <v>0</v>
      </c>
      <c r="BF478" s="228">
        <f>IF(N478="snížená",J478,0)</f>
        <v>0</v>
      </c>
      <c r="BG478" s="228">
        <f>IF(N478="zákl. přenesená",J478,0)</f>
        <v>0</v>
      </c>
      <c r="BH478" s="228">
        <f>IF(N478="sníž. přenesená",J478,0)</f>
        <v>0</v>
      </c>
      <c r="BI478" s="228">
        <f>IF(N478="nulová",J478,0)</f>
        <v>0</v>
      </c>
      <c r="BJ478" s="18" t="s">
        <v>84</v>
      </c>
      <c r="BK478" s="228">
        <f>ROUND(I478*H478,2)</f>
        <v>0</v>
      </c>
      <c r="BL478" s="18" t="s">
        <v>213</v>
      </c>
      <c r="BM478" s="18" t="s">
        <v>2294</v>
      </c>
    </row>
    <row r="479" s="1" customFormat="1">
      <c r="B479" s="39"/>
      <c r="C479" s="40"/>
      <c r="D479" s="229" t="s">
        <v>204</v>
      </c>
      <c r="E479" s="40"/>
      <c r="F479" s="230" t="s">
        <v>2293</v>
      </c>
      <c r="G479" s="40"/>
      <c r="H479" s="40"/>
      <c r="I479" s="144"/>
      <c r="J479" s="40"/>
      <c r="K479" s="40"/>
      <c r="L479" s="44"/>
      <c r="M479" s="231"/>
      <c r="N479" s="80"/>
      <c r="O479" s="80"/>
      <c r="P479" s="80"/>
      <c r="Q479" s="80"/>
      <c r="R479" s="80"/>
      <c r="S479" s="80"/>
      <c r="T479" s="81"/>
      <c r="AT479" s="18" t="s">
        <v>204</v>
      </c>
      <c r="AU479" s="18" t="s">
        <v>86</v>
      </c>
    </row>
    <row r="480" s="12" customFormat="1">
      <c r="B480" s="235"/>
      <c r="C480" s="236"/>
      <c r="D480" s="229" t="s">
        <v>285</v>
      </c>
      <c r="E480" s="237" t="s">
        <v>19</v>
      </c>
      <c r="F480" s="238" t="s">
        <v>2288</v>
      </c>
      <c r="G480" s="236"/>
      <c r="H480" s="239">
        <v>13</v>
      </c>
      <c r="I480" s="240"/>
      <c r="J480" s="236"/>
      <c r="K480" s="236"/>
      <c r="L480" s="241"/>
      <c r="M480" s="242"/>
      <c r="N480" s="243"/>
      <c r="O480" s="243"/>
      <c r="P480" s="243"/>
      <c r="Q480" s="243"/>
      <c r="R480" s="243"/>
      <c r="S480" s="243"/>
      <c r="T480" s="244"/>
      <c r="AT480" s="245" t="s">
        <v>285</v>
      </c>
      <c r="AU480" s="245" t="s">
        <v>86</v>
      </c>
      <c r="AV480" s="12" t="s">
        <v>86</v>
      </c>
      <c r="AW480" s="12" t="s">
        <v>37</v>
      </c>
      <c r="AX480" s="12" t="s">
        <v>84</v>
      </c>
      <c r="AY480" s="245" t="s">
        <v>195</v>
      </c>
    </row>
    <row r="481" s="1" customFormat="1" ht="16.5" customHeight="1">
      <c r="B481" s="39"/>
      <c r="C481" s="270" t="s">
        <v>967</v>
      </c>
      <c r="D481" s="270" t="s">
        <v>497</v>
      </c>
      <c r="E481" s="271" t="s">
        <v>2295</v>
      </c>
      <c r="F481" s="272" t="s">
        <v>2296</v>
      </c>
      <c r="G481" s="273" t="s">
        <v>223</v>
      </c>
      <c r="H481" s="274">
        <v>13</v>
      </c>
      <c r="I481" s="275"/>
      <c r="J481" s="276">
        <f>ROUND(I481*H481,2)</f>
        <v>0</v>
      </c>
      <c r="K481" s="272" t="s">
        <v>208</v>
      </c>
      <c r="L481" s="277"/>
      <c r="M481" s="278" t="s">
        <v>19</v>
      </c>
      <c r="N481" s="279" t="s">
        <v>47</v>
      </c>
      <c r="O481" s="80"/>
      <c r="P481" s="226">
        <f>O481*H481</f>
        <v>0</v>
      </c>
      <c r="Q481" s="226">
        <v>0.058000000000000003</v>
      </c>
      <c r="R481" s="226">
        <f>Q481*H481</f>
        <v>0.754</v>
      </c>
      <c r="S481" s="226">
        <v>0</v>
      </c>
      <c r="T481" s="227">
        <f>S481*H481</f>
        <v>0</v>
      </c>
      <c r="AR481" s="18" t="s">
        <v>229</v>
      </c>
      <c r="AT481" s="18" t="s">
        <v>497</v>
      </c>
      <c r="AU481" s="18" t="s">
        <v>86</v>
      </c>
      <c r="AY481" s="18" t="s">
        <v>195</v>
      </c>
      <c r="BE481" s="228">
        <f>IF(N481="základní",J481,0)</f>
        <v>0</v>
      </c>
      <c r="BF481" s="228">
        <f>IF(N481="snížená",J481,0)</f>
        <v>0</v>
      </c>
      <c r="BG481" s="228">
        <f>IF(N481="zákl. přenesená",J481,0)</f>
        <v>0</v>
      </c>
      <c r="BH481" s="228">
        <f>IF(N481="sníž. přenesená",J481,0)</f>
        <v>0</v>
      </c>
      <c r="BI481" s="228">
        <f>IF(N481="nulová",J481,0)</f>
        <v>0</v>
      </c>
      <c r="BJ481" s="18" t="s">
        <v>84</v>
      </c>
      <c r="BK481" s="228">
        <f>ROUND(I481*H481,2)</f>
        <v>0</v>
      </c>
      <c r="BL481" s="18" t="s">
        <v>213</v>
      </c>
      <c r="BM481" s="18" t="s">
        <v>2297</v>
      </c>
    </row>
    <row r="482" s="1" customFormat="1">
      <c r="B482" s="39"/>
      <c r="C482" s="40"/>
      <c r="D482" s="229" t="s">
        <v>204</v>
      </c>
      <c r="E482" s="40"/>
      <c r="F482" s="230" t="s">
        <v>2296</v>
      </c>
      <c r="G482" s="40"/>
      <c r="H482" s="40"/>
      <c r="I482" s="144"/>
      <c r="J482" s="40"/>
      <c r="K482" s="40"/>
      <c r="L482" s="44"/>
      <c r="M482" s="231"/>
      <c r="N482" s="80"/>
      <c r="O482" s="80"/>
      <c r="P482" s="80"/>
      <c r="Q482" s="80"/>
      <c r="R482" s="80"/>
      <c r="S482" s="80"/>
      <c r="T482" s="81"/>
      <c r="AT482" s="18" t="s">
        <v>204</v>
      </c>
      <c r="AU482" s="18" t="s">
        <v>86</v>
      </c>
    </row>
    <row r="483" s="12" customFormat="1">
      <c r="B483" s="235"/>
      <c r="C483" s="236"/>
      <c r="D483" s="229" t="s">
        <v>285</v>
      </c>
      <c r="E483" s="237" t="s">
        <v>19</v>
      </c>
      <c r="F483" s="238" t="s">
        <v>2288</v>
      </c>
      <c r="G483" s="236"/>
      <c r="H483" s="239">
        <v>13</v>
      </c>
      <c r="I483" s="240"/>
      <c r="J483" s="236"/>
      <c r="K483" s="236"/>
      <c r="L483" s="241"/>
      <c r="M483" s="242"/>
      <c r="N483" s="243"/>
      <c r="O483" s="243"/>
      <c r="P483" s="243"/>
      <c r="Q483" s="243"/>
      <c r="R483" s="243"/>
      <c r="S483" s="243"/>
      <c r="T483" s="244"/>
      <c r="AT483" s="245" t="s">
        <v>285</v>
      </c>
      <c r="AU483" s="245" t="s">
        <v>86</v>
      </c>
      <c r="AV483" s="12" t="s">
        <v>86</v>
      </c>
      <c r="AW483" s="12" t="s">
        <v>37</v>
      </c>
      <c r="AX483" s="12" t="s">
        <v>84</v>
      </c>
      <c r="AY483" s="245" t="s">
        <v>195</v>
      </c>
    </row>
    <row r="484" s="1" customFormat="1" ht="16.5" customHeight="1">
      <c r="B484" s="39"/>
      <c r="C484" s="270" t="s">
        <v>969</v>
      </c>
      <c r="D484" s="270" t="s">
        <v>497</v>
      </c>
      <c r="E484" s="271" t="s">
        <v>2298</v>
      </c>
      <c r="F484" s="272" t="s">
        <v>2299</v>
      </c>
      <c r="G484" s="273" t="s">
        <v>223</v>
      </c>
      <c r="H484" s="274">
        <v>13</v>
      </c>
      <c r="I484" s="275"/>
      <c r="J484" s="276">
        <f>ROUND(I484*H484,2)</f>
        <v>0</v>
      </c>
      <c r="K484" s="272" t="s">
        <v>208</v>
      </c>
      <c r="L484" s="277"/>
      <c r="M484" s="278" t="s">
        <v>19</v>
      </c>
      <c r="N484" s="279" t="s">
        <v>47</v>
      </c>
      <c r="O484" s="80"/>
      <c r="P484" s="226">
        <f>O484*H484</f>
        <v>0</v>
      </c>
      <c r="Q484" s="226">
        <v>0.027</v>
      </c>
      <c r="R484" s="226">
        <f>Q484*H484</f>
        <v>0.35099999999999998</v>
      </c>
      <c r="S484" s="226">
        <v>0</v>
      </c>
      <c r="T484" s="227">
        <f>S484*H484</f>
        <v>0</v>
      </c>
      <c r="AR484" s="18" t="s">
        <v>229</v>
      </c>
      <c r="AT484" s="18" t="s">
        <v>497</v>
      </c>
      <c r="AU484" s="18" t="s">
        <v>86</v>
      </c>
      <c r="AY484" s="18" t="s">
        <v>195</v>
      </c>
      <c r="BE484" s="228">
        <f>IF(N484="základní",J484,0)</f>
        <v>0</v>
      </c>
      <c r="BF484" s="228">
        <f>IF(N484="snížená",J484,0)</f>
        <v>0</v>
      </c>
      <c r="BG484" s="228">
        <f>IF(N484="zákl. přenesená",J484,0)</f>
        <v>0</v>
      </c>
      <c r="BH484" s="228">
        <f>IF(N484="sníž. přenesená",J484,0)</f>
        <v>0</v>
      </c>
      <c r="BI484" s="228">
        <f>IF(N484="nulová",J484,0)</f>
        <v>0</v>
      </c>
      <c r="BJ484" s="18" t="s">
        <v>84</v>
      </c>
      <c r="BK484" s="228">
        <f>ROUND(I484*H484,2)</f>
        <v>0</v>
      </c>
      <c r="BL484" s="18" t="s">
        <v>213</v>
      </c>
      <c r="BM484" s="18" t="s">
        <v>2300</v>
      </c>
    </row>
    <row r="485" s="1" customFormat="1">
      <c r="B485" s="39"/>
      <c r="C485" s="40"/>
      <c r="D485" s="229" t="s">
        <v>204</v>
      </c>
      <c r="E485" s="40"/>
      <c r="F485" s="230" t="s">
        <v>2299</v>
      </c>
      <c r="G485" s="40"/>
      <c r="H485" s="40"/>
      <c r="I485" s="144"/>
      <c r="J485" s="40"/>
      <c r="K485" s="40"/>
      <c r="L485" s="44"/>
      <c r="M485" s="231"/>
      <c r="N485" s="80"/>
      <c r="O485" s="80"/>
      <c r="P485" s="80"/>
      <c r="Q485" s="80"/>
      <c r="R485" s="80"/>
      <c r="S485" s="80"/>
      <c r="T485" s="81"/>
      <c r="AT485" s="18" t="s">
        <v>204</v>
      </c>
      <c r="AU485" s="18" t="s">
        <v>86</v>
      </c>
    </row>
    <row r="486" s="12" customFormat="1">
      <c r="B486" s="235"/>
      <c r="C486" s="236"/>
      <c r="D486" s="229" t="s">
        <v>285</v>
      </c>
      <c r="E486" s="237" t="s">
        <v>19</v>
      </c>
      <c r="F486" s="238" t="s">
        <v>2288</v>
      </c>
      <c r="G486" s="236"/>
      <c r="H486" s="239">
        <v>13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AT486" s="245" t="s">
        <v>285</v>
      </c>
      <c r="AU486" s="245" t="s">
        <v>86</v>
      </c>
      <c r="AV486" s="12" t="s">
        <v>86</v>
      </c>
      <c r="AW486" s="12" t="s">
        <v>37</v>
      </c>
      <c r="AX486" s="12" t="s">
        <v>84</v>
      </c>
      <c r="AY486" s="245" t="s">
        <v>195</v>
      </c>
    </row>
    <row r="487" s="1" customFormat="1" ht="16.5" customHeight="1">
      <c r="B487" s="39"/>
      <c r="C487" s="217" t="s">
        <v>975</v>
      </c>
      <c r="D487" s="217" t="s">
        <v>198</v>
      </c>
      <c r="E487" s="218" t="s">
        <v>2301</v>
      </c>
      <c r="F487" s="219" t="s">
        <v>2302</v>
      </c>
      <c r="G487" s="220" t="s">
        <v>223</v>
      </c>
      <c r="H487" s="221">
        <v>8</v>
      </c>
      <c r="I487" s="222"/>
      <c r="J487" s="223">
        <f>ROUND(I487*H487,2)</f>
        <v>0</v>
      </c>
      <c r="K487" s="219" t="s">
        <v>19</v>
      </c>
      <c r="L487" s="44"/>
      <c r="M487" s="224" t="s">
        <v>19</v>
      </c>
      <c r="N487" s="225" t="s">
        <v>47</v>
      </c>
      <c r="O487" s="80"/>
      <c r="P487" s="226">
        <f>O487*H487</f>
        <v>0</v>
      </c>
      <c r="Q487" s="226">
        <v>0</v>
      </c>
      <c r="R487" s="226">
        <f>Q487*H487</f>
        <v>0</v>
      </c>
      <c r="S487" s="226">
        <v>0</v>
      </c>
      <c r="T487" s="227">
        <f>S487*H487</f>
        <v>0</v>
      </c>
      <c r="AR487" s="18" t="s">
        <v>213</v>
      </c>
      <c r="AT487" s="18" t="s">
        <v>198</v>
      </c>
      <c r="AU487" s="18" t="s">
        <v>86</v>
      </c>
      <c r="AY487" s="18" t="s">
        <v>195</v>
      </c>
      <c r="BE487" s="228">
        <f>IF(N487="základní",J487,0)</f>
        <v>0</v>
      </c>
      <c r="BF487" s="228">
        <f>IF(N487="snížená",J487,0)</f>
        <v>0</v>
      </c>
      <c r="BG487" s="228">
        <f>IF(N487="zákl. přenesená",J487,0)</f>
        <v>0</v>
      </c>
      <c r="BH487" s="228">
        <f>IF(N487="sníž. přenesená",J487,0)</f>
        <v>0</v>
      </c>
      <c r="BI487" s="228">
        <f>IF(N487="nulová",J487,0)</f>
        <v>0</v>
      </c>
      <c r="BJ487" s="18" t="s">
        <v>84</v>
      </c>
      <c r="BK487" s="228">
        <f>ROUND(I487*H487,2)</f>
        <v>0</v>
      </c>
      <c r="BL487" s="18" t="s">
        <v>213</v>
      </c>
      <c r="BM487" s="18" t="s">
        <v>2303</v>
      </c>
    </row>
    <row r="488" s="1" customFormat="1">
      <c r="B488" s="39"/>
      <c r="C488" s="40"/>
      <c r="D488" s="229" t="s">
        <v>204</v>
      </c>
      <c r="E488" s="40"/>
      <c r="F488" s="230" t="s">
        <v>2302</v>
      </c>
      <c r="G488" s="40"/>
      <c r="H488" s="40"/>
      <c r="I488" s="144"/>
      <c r="J488" s="40"/>
      <c r="K488" s="40"/>
      <c r="L488" s="44"/>
      <c r="M488" s="231"/>
      <c r="N488" s="80"/>
      <c r="O488" s="80"/>
      <c r="P488" s="80"/>
      <c r="Q488" s="80"/>
      <c r="R488" s="80"/>
      <c r="S488" s="80"/>
      <c r="T488" s="81"/>
      <c r="AT488" s="18" t="s">
        <v>204</v>
      </c>
      <c r="AU488" s="18" t="s">
        <v>86</v>
      </c>
    </row>
    <row r="489" s="12" customFormat="1">
      <c r="B489" s="235"/>
      <c r="C489" s="236"/>
      <c r="D489" s="229" t="s">
        <v>285</v>
      </c>
      <c r="E489" s="237" t="s">
        <v>19</v>
      </c>
      <c r="F489" s="238" t="s">
        <v>2304</v>
      </c>
      <c r="G489" s="236"/>
      <c r="H489" s="239">
        <v>8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AT489" s="245" t="s">
        <v>285</v>
      </c>
      <c r="AU489" s="245" t="s">
        <v>86</v>
      </c>
      <c r="AV489" s="12" t="s">
        <v>86</v>
      </c>
      <c r="AW489" s="12" t="s">
        <v>37</v>
      </c>
      <c r="AX489" s="12" t="s">
        <v>84</v>
      </c>
      <c r="AY489" s="245" t="s">
        <v>195</v>
      </c>
    </row>
    <row r="490" s="1" customFormat="1" ht="16.5" customHeight="1">
      <c r="B490" s="39"/>
      <c r="C490" s="217" t="s">
        <v>979</v>
      </c>
      <c r="D490" s="217" t="s">
        <v>198</v>
      </c>
      <c r="E490" s="218" t="s">
        <v>2305</v>
      </c>
      <c r="F490" s="219" t="s">
        <v>2306</v>
      </c>
      <c r="G490" s="220" t="s">
        <v>223</v>
      </c>
      <c r="H490" s="221">
        <v>11</v>
      </c>
      <c r="I490" s="222"/>
      <c r="J490" s="223">
        <f>ROUND(I490*H490,2)</f>
        <v>0</v>
      </c>
      <c r="K490" s="219" t="s">
        <v>208</v>
      </c>
      <c r="L490" s="44"/>
      <c r="M490" s="224" t="s">
        <v>19</v>
      </c>
      <c r="N490" s="225" t="s">
        <v>47</v>
      </c>
      <c r="O490" s="80"/>
      <c r="P490" s="226">
        <f>O490*H490</f>
        <v>0</v>
      </c>
      <c r="Q490" s="226">
        <v>0.21734000000000001</v>
      </c>
      <c r="R490" s="226">
        <f>Q490*H490</f>
        <v>2.3907400000000001</v>
      </c>
      <c r="S490" s="226">
        <v>0</v>
      </c>
      <c r="T490" s="227">
        <f>S490*H490</f>
        <v>0</v>
      </c>
      <c r="AR490" s="18" t="s">
        <v>213</v>
      </c>
      <c r="AT490" s="18" t="s">
        <v>198</v>
      </c>
      <c r="AU490" s="18" t="s">
        <v>86</v>
      </c>
      <c r="AY490" s="18" t="s">
        <v>195</v>
      </c>
      <c r="BE490" s="228">
        <f>IF(N490="základní",J490,0)</f>
        <v>0</v>
      </c>
      <c r="BF490" s="228">
        <f>IF(N490="snížená",J490,0)</f>
        <v>0</v>
      </c>
      <c r="BG490" s="228">
        <f>IF(N490="zákl. přenesená",J490,0)</f>
        <v>0</v>
      </c>
      <c r="BH490" s="228">
        <f>IF(N490="sníž. přenesená",J490,0)</f>
        <v>0</v>
      </c>
      <c r="BI490" s="228">
        <f>IF(N490="nulová",J490,0)</f>
        <v>0</v>
      </c>
      <c r="BJ490" s="18" t="s">
        <v>84</v>
      </c>
      <c r="BK490" s="228">
        <f>ROUND(I490*H490,2)</f>
        <v>0</v>
      </c>
      <c r="BL490" s="18" t="s">
        <v>213</v>
      </c>
      <c r="BM490" s="18" t="s">
        <v>2307</v>
      </c>
    </row>
    <row r="491" s="1" customFormat="1">
      <c r="B491" s="39"/>
      <c r="C491" s="40"/>
      <c r="D491" s="229" t="s">
        <v>204</v>
      </c>
      <c r="E491" s="40"/>
      <c r="F491" s="230" t="s">
        <v>2308</v>
      </c>
      <c r="G491" s="40"/>
      <c r="H491" s="40"/>
      <c r="I491" s="144"/>
      <c r="J491" s="40"/>
      <c r="K491" s="40"/>
      <c r="L491" s="44"/>
      <c r="M491" s="231"/>
      <c r="N491" s="80"/>
      <c r="O491" s="80"/>
      <c r="P491" s="80"/>
      <c r="Q491" s="80"/>
      <c r="R491" s="80"/>
      <c r="S491" s="80"/>
      <c r="T491" s="81"/>
      <c r="AT491" s="18" t="s">
        <v>204</v>
      </c>
      <c r="AU491" s="18" t="s">
        <v>86</v>
      </c>
    </row>
    <row r="492" s="12" customFormat="1">
      <c r="B492" s="235"/>
      <c r="C492" s="236"/>
      <c r="D492" s="229" t="s">
        <v>285</v>
      </c>
      <c r="E492" s="237" t="s">
        <v>19</v>
      </c>
      <c r="F492" s="238" t="s">
        <v>2309</v>
      </c>
      <c r="G492" s="236"/>
      <c r="H492" s="239">
        <v>11</v>
      </c>
      <c r="I492" s="240"/>
      <c r="J492" s="236"/>
      <c r="K492" s="236"/>
      <c r="L492" s="241"/>
      <c r="M492" s="242"/>
      <c r="N492" s="243"/>
      <c r="O492" s="243"/>
      <c r="P492" s="243"/>
      <c r="Q492" s="243"/>
      <c r="R492" s="243"/>
      <c r="S492" s="243"/>
      <c r="T492" s="244"/>
      <c r="AT492" s="245" t="s">
        <v>285</v>
      </c>
      <c r="AU492" s="245" t="s">
        <v>86</v>
      </c>
      <c r="AV492" s="12" t="s">
        <v>86</v>
      </c>
      <c r="AW492" s="12" t="s">
        <v>37</v>
      </c>
      <c r="AX492" s="12" t="s">
        <v>84</v>
      </c>
      <c r="AY492" s="245" t="s">
        <v>195</v>
      </c>
    </row>
    <row r="493" s="1" customFormat="1" ht="16.5" customHeight="1">
      <c r="B493" s="39"/>
      <c r="C493" s="270" t="s">
        <v>984</v>
      </c>
      <c r="D493" s="270" t="s">
        <v>497</v>
      </c>
      <c r="E493" s="271" t="s">
        <v>2310</v>
      </c>
      <c r="F493" s="272" t="s">
        <v>2311</v>
      </c>
      <c r="G493" s="273" t="s">
        <v>223</v>
      </c>
      <c r="H493" s="274">
        <v>11</v>
      </c>
      <c r="I493" s="275"/>
      <c r="J493" s="276">
        <f>ROUND(I493*H493,2)</f>
        <v>0</v>
      </c>
      <c r="K493" s="272" t="s">
        <v>208</v>
      </c>
      <c r="L493" s="277"/>
      <c r="M493" s="278" t="s">
        <v>19</v>
      </c>
      <c r="N493" s="279" t="s">
        <v>47</v>
      </c>
      <c r="O493" s="80"/>
      <c r="P493" s="226">
        <f>O493*H493</f>
        <v>0</v>
      </c>
      <c r="Q493" s="226">
        <v>0.054600000000000003</v>
      </c>
      <c r="R493" s="226">
        <f>Q493*H493</f>
        <v>0.60060000000000002</v>
      </c>
      <c r="S493" s="226">
        <v>0</v>
      </c>
      <c r="T493" s="227">
        <f>S493*H493</f>
        <v>0</v>
      </c>
      <c r="AR493" s="18" t="s">
        <v>229</v>
      </c>
      <c r="AT493" s="18" t="s">
        <v>497</v>
      </c>
      <c r="AU493" s="18" t="s">
        <v>86</v>
      </c>
      <c r="AY493" s="18" t="s">
        <v>195</v>
      </c>
      <c r="BE493" s="228">
        <f>IF(N493="základní",J493,0)</f>
        <v>0</v>
      </c>
      <c r="BF493" s="228">
        <f>IF(N493="snížená",J493,0)</f>
        <v>0</v>
      </c>
      <c r="BG493" s="228">
        <f>IF(N493="zákl. přenesená",J493,0)</f>
        <v>0</v>
      </c>
      <c r="BH493" s="228">
        <f>IF(N493="sníž. přenesená",J493,0)</f>
        <v>0</v>
      </c>
      <c r="BI493" s="228">
        <f>IF(N493="nulová",J493,0)</f>
        <v>0</v>
      </c>
      <c r="BJ493" s="18" t="s">
        <v>84</v>
      </c>
      <c r="BK493" s="228">
        <f>ROUND(I493*H493,2)</f>
        <v>0</v>
      </c>
      <c r="BL493" s="18" t="s">
        <v>213</v>
      </c>
      <c r="BM493" s="18" t="s">
        <v>2312</v>
      </c>
    </row>
    <row r="494" s="1" customFormat="1">
      <c r="B494" s="39"/>
      <c r="C494" s="40"/>
      <c r="D494" s="229" t="s">
        <v>204</v>
      </c>
      <c r="E494" s="40"/>
      <c r="F494" s="230" t="s">
        <v>2311</v>
      </c>
      <c r="G494" s="40"/>
      <c r="H494" s="40"/>
      <c r="I494" s="144"/>
      <c r="J494" s="40"/>
      <c r="K494" s="40"/>
      <c r="L494" s="44"/>
      <c r="M494" s="231"/>
      <c r="N494" s="80"/>
      <c r="O494" s="80"/>
      <c r="P494" s="80"/>
      <c r="Q494" s="80"/>
      <c r="R494" s="80"/>
      <c r="S494" s="80"/>
      <c r="T494" s="81"/>
      <c r="AT494" s="18" t="s">
        <v>204</v>
      </c>
      <c r="AU494" s="18" t="s">
        <v>86</v>
      </c>
    </row>
    <row r="495" s="12" customFormat="1">
      <c r="B495" s="235"/>
      <c r="C495" s="236"/>
      <c r="D495" s="229" t="s">
        <v>285</v>
      </c>
      <c r="E495" s="237" t="s">
        <v>19</v>
      </c>
      <c r="F495" s="238" t="s">
        <v>2313</v>
      </c>
      <c r="G495" s="236"/>
      <c r="H495" s="239">
        <v>11</v>
      </c>
      <c r="I495" s="240"/>
      <c r="J495" s="236"/>
      <c r="K495" s="236"/>
      <c r="L495" s="241"/>
      <c r="M495" s="242"/>
      <c r="N495" s="243"/>
      <c r="O495" s="243"/>
      <c r="P495" s="243"/>
      <c r="Q495" s="243"/>
      <c r="R495" s="243"/>
      <c r="S495" s="243"/>
      <c r="T495" s="244"/>
      <c r="AT495" s="245" t="s">
        <v>285</v>
      </c>
      <c r="AU495" s="245" t="s">
        <v>86</v>
      </c>
      <c r="AV495" s="12" t="s">
        <v>86</v>
      </c>
      <c r="AW495" s="12" t="s">
        <v>37</v>
      </c>
      <c r="AX495" s="12" t="s">
        <v>84</v>
      </c>
      <c r="AY495" s="245" t="s">
        <v>195</v>
      </c>
    </row>
    <row r="496" s="1" customFormat="1" ht="16.5" customHeight="1">
      <c r="B496" s="39"/>
      <c r="C496" s="217" t="s">
        <v>994</v>
      </c>
      <c r="D496" s="217" t="s">
        <v>198</v>
      </c>
      <c r="E496" s="218" t="s">
        <v>2314</v>
      </c>
      <c r="F496" s="219" t="s">
        <v>2315</v>
      </c>
      <c r="G496" s="220" t="s">
        <v>223</v>
      </c>
      <c r="H496" s="221">
        <v>13</v>
      </c>
      <c r="I496" s="222"/>
      <c r="J496" s="223">
        <f>ROUND(I496*H496,2)</f>
        <v>0</v>
      </c>
      <c r="K496" s="219" t="s">
        <v>208</v>
      </c>
      <c r="L496" s="44"/>
      <c r="M496" s="224" t="s">
        <v>19</v>
      </c>
      <c r="N496" s="225" t="s">
        <v>47</v>
      </c>
      <c r="O496" s="80"/>
      <c r="P496" s="226">
        <f>O496*H496</f>
        <v>0</v>
      </c>
      <c r="Q496" s="226">
        <v>0.21734000000000001</v>
      </c>
      <c r="R496" s="226">
        <f>Q496*H496</f>
        <v>2.8254200000000003</v>
      </c>
      <c r="S496" s="226">
        <v>0</v>
      </c>
      <c r="T496" s="227">
        <f>S496*H496</f>
        <v>0</v>
      </c>
      <c r="AR496" s="18" t="s">
        <v>213</v>
      </c>
      <c r="AT496" s="18" t="s">
        <v>198</v>
      </c>
      <c r="AU496" s="18" t="s">
        <v>86</v>
      </c>
      <c r="AY496" s="18" t="s">
        <v>195</v>
      </c>
      <c r="BE496" s="228">
        <f>IF(N496="základní",J496,0)</f>
        <v>0</v>
      </c>
      <c r="BF496" s="228">
        <f>IF(N496="snížená",J496,0)</f>
        <v>0</v>
      </c>
      <c r="BG496" s="228">
        <f>IF(N496="zákl. přenesená",J496,0)</f>
        <v>0</v>
      </c>
      <c r="BH496" s="228">
        <f>IF(N496="sníž. přenesená",J496,0)</f>
        <v>0</v>
      </c>
      <c r="BI496" s="228">
        <f>IF(N496="nulová",J496,0)</f>
        <v>0</v>
      </c>
      <c r="BJ496" s="18" t="s">
        <v>84</v>
      </c>
      <c r="BK496" s="228">
        <f>ROUND(I496*H496,2)</f>
        <v>0</v>
      </c>
      <c r="BL496" s="18" t="s">
        <v>213</v>
      </c>
      <c r="BM496" s="18" t="s">
        <v>2316</v>
      </c>
    </row>
    <row r="497" s="1" customFormat="1">
      <c r="B497" s="39"/>
      <c r="C497" s="40"/>
      <c r="D497" s="229" t="s">
        <v>204</v>
      </c>
      <c r="E497" s="40"/>
      <c r="F497" s="230" t="s">
        <v>2315</v>
      </c>
      <c r="G497" s="40"/>
      <c r="H497" s="40"/>
      <c r="I497" s="144"/>
      <c r="J497" s="40"/>
      <c r="K497" s="40"/>
      <c r="L497" s="44"/>
      <c r="M497" s="231"/>
      <c r="N497" s="80"/>
      <c r="O497" s="80"/>
      <c r="P497" s="80"/>
      <c r="Q497" s="80"/>
      <c r="R497" s="80"/>
      <c r="S497" s="80"/>
      <c r="T497" s="81"/>
      <c r="AT497" s="18" t="s">
        <v>204</v>
      </c>
      <c r="AU497" s="18" t="s">
        <v>86</v>
      </c>
    </row>
    <row r="498" s="12" customFormat="1">
      <c r="B498" s="235"/>
      <c r="C498" s="236"/>
      <c r="D498" s="229" t="s">
        <v>285</v>
      </c>
      <c r="E498" s="237" t="s">
        <v>19</v>
      </c>
      <c r="F498" s="238" t="s">
        <v>2288</v>
      </c>
      <c r="G498" s="236"/>
      <c r="H498" s="239">
        <v>13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AT498" s="245" t="s">
        <v>285</v>
      </c>
      <c r="AU498" s="245" t="s">
        <v>86</v>
      </c>
      <c r="AV498" s="12" t="s">
        <v>86</v>
      </c>
      <c r="AW498" s="12" t="s">
        <v>37</v>
      </c>
      <c r="AX498" s="12" t="s">
        <v>84</v>
      </c>
      <c r="AY498" s="245" t="s">
        <v>195</v>
      </c>
    </row>
    <row r="499" s="1" customFormat="1" ht="16.5" customHeight="1">
      <c r="B499" s="39"/>
      <c r="C499" s="270" t="s">
        <v>1000</v>
      </c>
      <c r="D499" s="270" t="s">
        <v>497</v>
      </c>
      <c r="E499" s="271" t="s">
        <v>2317</v>
      </c>
      <c r="F499" s="272" t="s">
        <v>2318</v>
      </c>
      <c r="G499" s="273" t="s">
        <v>223</v>
      </c>
      <c r="H499" s="274">
        <v>13</v>
      </c>
      <c r="I499" s="275"/>
      <c r="J499" s="276">
        <f>ROUND(I499*H499,2)</f>
        <v>0</v>
      </c>
      <c r="K499" s="272" t="s">
        <v>208</v>
      </c>
      <c r="L499" s="277"/>
      <c r="M499" s="278" t="s">
        <v>19</v>
      </c>
      <c r="N499" s="279" t="s">
        <v>47</v>
      </c>
      <c r="O499" s="80"/>
      <c r="P499" s="226">
        <f>O499*H499</f>
        <v>0</v>
      </c>
      <c r="Q499" s="226">
        <v>0.050599999999999999</v>
      </c>
      <c r="R499" s="226">
        <f>Q499*H499</f>
        <v>0.65779999999999994</v>
      </c>
      <c r="S499" s="226">
        <v>0</v>
      </c>
      <c r="T499" s="227">
        <f>S499*H499</f>
        <v>0</v>
      </c>
      <c r="AR499" s="18" t="s">
        <v>229</v>
      </c>
      <c r="AT499" s="18" t="s">
        <v>497</v>
      </c>
      <c r="AU499" s="18" t="s">
        <v>86</v>
      </c>
      <c r="AY499" s="18" t="s">
        <v>195</v>
      </c>
      <c r="BE499" s="228">
        <f>IF(N499="základní",J499,0)</f>
        <v>0</v>
      </c>
      <c r="BF499" s="228">
        <f>IF(N499="snížená",J499,0)</f>
        <v>0</v>
      </c>
      <c r="BG499" s="228">
        <f>IF(N499="zákl. přenesená",J499,0)</f>
        <v>0</v>
      </c>
      <c r="BH499" s="228">
        <f>IF(N499="sníž. přenesená",J499,0)</f>
        <v>0</v>
      </c>
      <c r="BI499" s="228">
        <f>IF(N499="nulová",J499,0)</f>
        <v>0</v>
      </c>
      <c r="BJ499" s="18" t="s">
        <v>84</v>
      </c>
      <c r="BK499" s="228">
        <f>ROUND(I499*H499,2)</f>
        <v>0</v>
      </c>
      <c r="BL499" s="18" t="s">
        <v>213</v>
      </c>
      <c r="BM499" s="18" t="s">
        <v>2319</v>
      </c>
    </row>
    <row r="500" s="1" customFormat="1">
      <c r="B500" s="39"/>
      <c r="C500" s="40"/>
      <c r="D500" s="229" t="s">
        <v>204</v>
      </c>
      <c r="E500" s="40"/>
      <c r="F500" s="230" t="s">
        <v>2318</v>
      </c>
      <c r="G500" s="40"/>
      <c r="H500" s="40"/>
      <c r="I500" s="144"/>
      <c r="J500" s="40"/>
      <c r="K500" s="40"/>
      <c r="L500" s="44"/>
      <c r="M500" s="231"/>
      <c r="N500" s="80"/>
      <c r="O500" s="80"/>
      <c r="P500" s="80"/>
      <c r="Q500" s="80"/>
      <c r="R500" s="80"/>
      <c r="S500" s="80"/>
      <c r="T500" s="81"/>
      <c r="AT500" s="18" t="s">
        <v>204</v>
      </c>
      <c r="AU500" s="18" t="s">
        <v>86</v>
      </c>
    </row>
    <row r="501" s="12" customFormat="1">
      <c r="B501" s="235"/>
      <c r="C501" s="236"/>
      <c r="D501" s="229" t="s">
        <v>285</v>
      </c>
      <c r="E501" s="237" t="s">
        <v>19</v>
      </c>
      <c r="F501" s="238" t="s">
        <v>2288</v>
      </c>
      <c r="G501" s="236"/>
      <c r="H501" s="239">
        <v>13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AT501" s="245" t="s">
        <v>285</v>
      </c>
      <c r="AU501" s="245" t="s">
        <v>86</v>
      </c>
      <c r="AV501" s="12" t="s">
        <v>86</v>
      </c>
      <c r="AW501" s="12" t="s">
        <v>37</v>
      </c>
      <c r="AX501" s="12" t="s">
        <v>84</v>
      </c>
      <c r="AY501" s="245" t="s">
        <v>195</v>
      </c>
    </row>
    <row r="502" s="1" customFormat="1" ht="16.5" customHeight="1">
      <c r="B502" s="39"/>
      <c r="C502" s="270" t="s">
        <v>1005</v>
      </c>
      <c r="D502" s="270" t="s">
        <v>497</v>
      </c>
      <c r="E502" s="271" t="s">
        <v>2320</v>
      </c>
      <c r="F502" s="272" t="s">
        <v>2321</v>
      </c>
      <c r="G502" s="273" t="s">
        <v>223</v>
      </c>
      <c r="H502" s="274">
        <v>13</v>
      </c>
      <c r="I502" s="275"/>
      <c r="J502" s="276">
        <f>ROUND(I502*H502,2)</f>
        <v>0</v>
      </c>
      <c r="K502" s="272" t="s">
        <v>19</v>
      </c>
      <c r="L502" s="277"/>
      <c r="M502" s="278" t="s">
        <v>19</v>
      </c>
      <c r="N502" s="279" t="s">
        <v>47</v>
      </c>
      <c r="O502" s="80"/>
      <c r="P502" s="226">
        <f>O502*H502</f>
        <v>0</v>
      </c>
      <c r="Q502" s="226">
        <v>0.0040000000000000001</v>
      </c>
      <c r="R502" s="226">
        <f>Q502*H502</f>
        <v>0.052000000000000005</v>
      </c>
      <c r="S502" s="226">
        <v>0</v>
      </c>
      <c r="T502" s="227">
        <f>S502*H502</f>
        <v>0</v>
      </c>
      <c r="AR502" s="18" t="s">
        <v>229</v>
      </c>
      <c r="AT502" s="18" t="s">
        <v>497</v>
      </c>
      <c r="AU502" s="18" t="s">
        <v>86</v>
      </c>
      <c r="AY502" s="18" t="s">
        <v>195</v>
      </c>
      <c r="BE502" s="228">
        <f>IF(N502="základní",J502,0)</f>
        <v>0</v>
      </c>
      <c r="BF502" s="228">
        <f>IF(N502="snížená",J502,0)</f>
        <v>0</v>
      </c>
      <c r="BG502" s="228">
        <f>IF(N502="zákl. přenesená",J502,0)</f>
        <v>0</v>
      </c>
      <c r="BH502" s="228">
        <f>IF(N502="sníž. přenesená",J502,0)</f>
        <v>0</v>
      </c>
      <c r="BI502" s="228">
        <f>IF(N502="nulová",J502,0)</f>
        <v>0</v>
      </c>
      <c r="BJ502" s="18" t="s">
        <v>84</v>
      </c>
      <c r="BK502" s="228">
        <f>ROUND(I502*H502,2)</f>
        <v>0</v>
      </c>
      <c r="BL502" s="18" t="s">
        <v>213</v>
      </c>
      <c r="BM502" s="18" t="s">
        <v>2322</v>
      </c>
    </row>
    <row r="503" s="1" customFormat="1">
      <c r="B503" s="39"/>
      <c r="C503" s="40"/>
      <c r="D503" s="229" t="s">
        <v>204</v>
      </c>
      <c r="E503" s="40"/>
      <c r="F503" s="230" t="s">
        <v>2321</v>
      </c>
      <c r="G503" s="40"/>
      <c r="H503" s="40"/>
      <c r="I503" s="144"/>
      <c r="J503" s="40"/>
      <c r="K503" s="40"/>
      <c r="L503" s="44"/>
      <c r="M503" s="231"/>
      <c r="N503" s="80"/>
      <c r="O503" s="80"/>
      <c r="P503" s="80"/>
      <c r="Q503" s="80"/>
      <c r="R503" s="80"/>
      <c r="S503" s="80"/>
      <c r="T503" s="81"/>
      <c r="AT503" s="18" t="s">
        <v>204</v>
      </c>
      <c r="AU503" s="18" t="s">
        <v>86</v>
      </c>
    </row>
    <row r="504" s="12" customFormat="1">
      <c r="B504" s="235"/>
      <c r="C504" s="236"/>
      <c r="D504" s="229" t="s">
        <v>285</v>
      </c>
      <c r="E504" s="237" t="s">
        <v>19</v>
      </c>
      <c r="F504" s="238" t="s">
        <v>2288</v>
      </c>
      <c r="G504" s="236"/>
      <c r="H504" s="239">
        <v>13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AT504" s="245" t="s">
        <v>285</v>
      </c>
      <c r="AU504" s="245" t="s">
        <v>86</v>
      </c>
      <c r="AV504" s="12" t="s">
        <v>86</v>
      </c>
      <c r="AW504" s="12" t="s">
        <v>37</v>
      </c>
      <c r="AX504" s="12" t="s">
        <v>84</v>
      </c>
      <c r="AY504" s="245" t="s">
        <v>195</v>
      </c>
    </row>
    <row r="505" s="1" customFormat="1" ht="16.5" customHeight="1">
      <c r="B505" s="39"/>
      <c r="C505" s="217" t="s">
        <v>1010</v>
      </c>
      <c r="D505" s="217" t="s">
        <v>198</v>
      </c>
      <c r="E505" s="218" t="s">
        <v>2323</v>
      </c>
      <c r="F505" s="219" t="s">
        <v>2324</v>
      </c>
      <c r="G505" s="220" t="s">
        <v>223</v>
      </c>
      <c r="H505" s="221">
        <v>16</v>
      </c>
      <c r="I505" s="222"/>
      <c r="J505" s="223">
        <f>ROUND(I505*H505,2)</f>
        <v>0</v>
      </c>
      <c r="K505" s="219" t="s">
        <v>19</v>
      </c>
      <c r="L505" s="44"/>
      <c r="M505" s="224" t="s">
        <v>19</v>
      </c>
      <c r="N505" s="225" t="s">
        <v>47</v>
      </c>
      <c r="O505" s="80"/>
      <c r="P505" s="226">
        <f>O505*H505</f>
        <v>0</v>
      </c>
      <c r="Q505" s="226">
        <v>0</v>
      </c>
      <c r="R505" s="226">
        <f>Q505*H505</f>
        <v>0</v>
      </c>
      <c r="S505" s="226">
        <v>0</v>
      </c>
      <c r="T505" s="227">
        <f>S505*H505</f>
        <v>0</v>
      </c>
      <c r="AR505" s="18" t="s">
        <v>213</v>
      </c>
      <c r="AT505" s="18" t="s">
        <v>198</v>
      </c>
      <c r="AU505" s="18" t="s">
        <v>86</v>
      </c>
      <c r="AY505" s="18" t="s">
        <v>195</v>
      </c>
      <c r="BE505" s="228">
        <f>IF(N505="základní",J505,0)</f>
        <v>0</v>
      </c>
      <c r="BF505" s="228">
        <f>IF(N505="snížená",J505,0)</f>
        <v>0</v>
      </c>
      <c r="BG505" s="228">
        <f>IF(N505="zákl. přenesená",J505,0)</f>
        <v>0</v>
      </c>
      <c r="BH505" s="228">
        <f>IF(N505="sníž. přenesená",J505,0)</f>
        <v>0</v>
      </c>
      <c r="BI505" s="228">
        <f>IF(N505="nulová",J505,0)</f>
        <v>0</v>
      </c>
      <c r="BJ505" s="18" t="s">
        <v>84</v>
      </c>
      <c r="BK505" s="228">
        <f>ROUND(I505*H505,2)</f>
        <v>0</v>
      </c>
      <c r="BL505" s="18" t="s">
        <v>213</v>
      </c>
      <c r="BM505" s="18" t="s">
        <v>2325</v>
      </c>
    </row>
    <row r="506" s="1" customFormat="1">
      <c r="B506" s="39"/>
      <c r="C506" s="40"/>
      <c r="D506" s="229" t="s">
        <v>204</v>
      </c>
      <c r="E506" s="40"/>
      <c r="F506" s="230" t="s">
        <v>2324</v>
      </c>
      <c r="G506" s="40"/>
      <c r="H506" s="40"/>
      <c r="I506" s="144"/>
      <c r="J506" s="40"/>
      <c r="K506" s="40"/>
      <c r="L506" s="44"/>
      <c r="M506" s="231"/>
      <c r="N506" s="80"/>
      <c r="O506" s="80"/>
      <c r="P506" s="80"/>
      <c r="Q506" s="80"/>
      <c r="R506" s="80"/>
      <c r="S506" s="80"/>
      <c r="T506" s="81"/>
      <c r="AT506" s="18" t="s">
        <v>204</v>
      </c>
      <c r="AU506" s="18" t="s">
        <v>86</v>
      </c>
    </row>
    <row r="507" s="12" customFormat="1">
      <c r="B507" s="235"/>
      <c r="C507" s="236"/>
      <c r="D507" s="229" t="s">
        <v>285</v>
      </c>
      <c r="E507" s="237" t="s">
        <v>19</v>
      </c>
      <c r="F507" s="238" t="s">
        <v>2326</v>
      </c>
      <c r="G507" s="236"/>
      <c r="H507" s="239">
        <v>14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AT507" s="245" t="s">
        <v>285</v>
      </c>
      <c r="AU507" s="245" t="s">
        <v>86</v>
      </c>
      <c r="AV507" s="12" t="s">
        <v>86</v>
      </c>
      <c r="AW507" s="12" t="s">
        <v>37</v>
      </c>
      <c r="AX507" s="12" t="s">
        <v>76</v>
      </c>
      <c r="AY507" s="245" t="s">
        <v>195</v>
      </c>
    </row>
    <row r="508" s="12" customFormat="1">
      <c r="B508" s="235"/>
      <c r="C508" s="236"/>
      <c r="D508" s="229" t="s">
        <v>285</v>
      </c>
      <c r="E508" s="237" t="s">
        <v>19</v>
      </c>
      <c r="F508" s="238" t="s">
        <v>2327</v>
      </c>
      <c r="G508" s="236"/>
      <c r="H508" s="239">
        <v>2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AT508" s="245" t="s">
        <v>285</v>
      </c>
      <c r="AU508" s="245" t="s">
        <v>86</v>
      </c>
      <c r="AV508" s="12" t="s">
        <v>86</v>
      </c>
      <c r="AW508" s="12" t="s">
        <v>37</v>
      </c>
      <c r="AX508" s="12" t="s">
        <v>76</v>
      </c>
      <c r="AY508" s="245" t="s">
        <v>195</v>
      </c>
    </row>
    <row r="509" s="13" customFormat="1">
      <c r="B509" s="246"/>
      <c r="C509" s="247"/>
      <c r="D509" s="229" t="s">
        <v>285</v>
      </c>
      <c r="E509" s="248" t="s">
        <v>19</v>
      </c>
      <c r="F509" s="249" t="s">
        <v>294</v>
      </c>
      <c r="G509" s="247"/>
      <c r="H509" s="250">
        <v>16</v>
      </c>
      <c r="I509" s="251"/>
      <c r="J509" s="247"/>
      <c r="K509" s="247"/>
      <c r="L509" s="252"/>
      <c r="M509" s="253"/>
      <c r="N509" s="254"/>
      <c r="O509" s="254"/>
      <c r="P509" s="254"/>
      <c r="Q509" s="254"/>
      <c r="R509" s="254"/>
      <c r="S509" s="254"/>
      <c r="T509" s="255"/>
      <c r="AT509" s="256" t="s">
        <v>285</v>
      </c>
      <c r="AU509" s="256" t="s">
        <v>86</v>
      </c>
      <c r="AV509" s="13" t="s">
        <v>213</v>
      </c>
      <c r="AW509" s="13" t="s">
        <v>37</v>
      </c>
      <c r="AX509" s="13" t="s">
        <v>84</v>
      </c>
      <c r="AY509" s="256" t="s">
        <v>195</v>
      </c>
    </row>
    <row r="510" s="1" customFormat="1" ht="16.5" customHeight="1">
      <c r="B510" s="39"/>
      <c r="C510" s="217" t="s">
        <v>2328</v>
      </c>
      <c r="D510" s="217" t="s">
        <v>198</v>
      </c>
      <c r="E510" s="218" t="s">
        <v>2329</v>
      </c>
      <c r="F510" s="219" t="s">
        <v>2302</v>
      </c>
      <c r="G510" s="220" t="s">
        <v>223</v>
      </c>
      <c r="H510" s="221">
        <v>1</v>
      </c>
      <c r="I510" s="222"/>
      <c r="J510" s="223">
        <f>ROUND(I510*H510,2)</f>
        <v>0</v>
      </c>
      <c r="K510" s="219" t="s">
        <v>19</v>
      </c>
      <c r="L510" s="44"/>
      <c r="M510" s="224" t="s">
        <v>19</v>
      </c>
      <c r="N510" s="225" t="s">
        <v>47</v>
      </c>
      <c r="O510" s="80"/>
      <c r="P510" s="226">
        <f>O510*H510</f>
        <v>0</v>
      </c>
      <c r="Q510" s="226">
        <v>0</v>
      </c>
      <c r="R510" s="226">
        <f>Q510*H510</f>
        <v>0</v>
      </c>
      <c r="S510" s="226">
        <v>0</v>
      </c>
      <c r="T510" s="227">
        <f>S510*H510</f>
        <v>0</v>
      </c>
      <c r="AR510" s="18" t="s">
        <v>213</v>
      </c>
      <c r="AT510" s="18" t="s">
        <v>198</v>
      </c>
      <c r="AU510" s="18" t="s">
        <v>86</v>
      </c>
      <c r="AY510" s="18" t="s">
        <v>195</v>
      </c>
      <c r="BE510" s="228">
        <f>IF(N510="základní",J510,0)</f>
        <v>0</v>
      </c>
      <c r="BF510" s="228">
        <f>IF(N510="snížená",J510,0)</f>
        <v>0</v>
      </c>
      <c r="BG510" s="228">
        <f>IF(N510="zákl. přenesená",J510,0)</f>
        <v>0</v>
      </c>
      <c r="BH510" s="228">
        <f>IF(N510="sníž. přenesená",J510,0)</f>
        <v>0</v>
      </c>
      <c r="BI510" s="228">
        <f>IF(N510="nulová",J510,0)</f>
        <v>0</v>
      </c>
      <c r="BJ510" s="18" t="s">
        <v>84</v>
      </c>
      <c r="BK510" s="228">
        <f>ROUND(I510*H510,2)</f>
        <v>0</v>
      </c>
      <c r="BL510" s="18" t="s">
        <v>213</v>
      </c>
      <c r="BM510" s="18" t="s">
        <v>2330</v>
      </c>
    </row>
    <row r="511" s="1" customFormat="1">
      <c r="B511" s="39"/>
      <c r="C511" s="40"/>
      <c r="D511" s="229" t="s">
        <v>204</v>
      </c>
      <c r="E511" s="40"/>
      <c r="F511" s="230" t="s">
        <v>2302</v>
      </c>
      <c r="G511" s="40"/>
      <c r="H511" s="40"/>
      <c r="I511" s="144"/>
      <c r="J511" s="40"/>
      <c r="K511" s="40"/>
      <c r="L511" s="44"/>
      <c r="M511" s="231"/>
      <c r="N511" s="80"/>
      <c r="O511" s="80"/>
      <c r="P511" s="80"/>
      <c r="Q511" s="80"/>
      <c r="R511" s="80"/>
      <c r="S511" s="80"/>
      <c r="T511" s="81"/>
      <c r="AT511" s="18" t="s">
        <v>204</v>
      </c>
      <c r="AU511" s="18" t="s">
        <v>86</v>
      </c>
    </row>
    <row r="512" s="12" customFormat="1">
      <c r="B512" s="235"/>
      <c r="C512" s="236"/>
      <c r="D512" s="229" t="s">
        <v>285</v>
      </c>
      <c r="E512" s="237" t="s">
        <v>19</v>
      </c>
      <c r="F512" s="238" t="s">
        <v>2331</v>
      </c>
      <c r="G512" s="236"/>
      <c r="H512" s="239">
        <v>1</v>
      </c>
      <c r="I512" s="240"/>
      <c r="J512" s="236"/>
      <c r="K512" s="236"/>
      <c r="L512" s="241"/>
      <c r="M512" s="242"/>
      <c r="N512" s="243"/>
      <c r="O512" s="243"/>
      <c r="P512" s="243"/>
      <c r="Q512" s="243"/>
      <c r="R512" s="243"/>
      <c r="S512" s="243"/>
      <c r="T512" s="244"/>
      <c r="AT512" s="245" t="s">
        <v>285</v>
      </c>
      <c r="AU512" s="245" t="s">
        <v>86</v>
      </c>
      <c r="AV512" s="12" t="s">
        <v>86</v>
      </c>
      <c r="AW512" s="12" t="s">
        <v>37</v>
      </c>
      <c r="AX512" s="12" t="s">
        <v>84</v>
      </c>
      <c r="AY512" s="245" t="s">
        <v>195</v>
      </c>
    </row>
    <row r="513" s="1" customFormat="1" ht="16.5" customHeight="1">
      <c r="B513" s="39"/>
      <c r="C513" s="217" t="s">
        <v>2332</v>
      </c>
      <c r="D513" s="217" t="s">
        <v>198</v>
      </c>
      <c r="E513" s="218" t="s">
        <v>2333</v>
      </c>
      <c r="F513" s="219" t="s">
        <v>2334</v>
      </c>
      <c r="G513" s="220" t="s">
        <v>289</v>
      </c>
      <c r="H513" s="221">
        <v>43.377000000000002</v>
      </c>
      <c r="I513" s="222"/>
      <c r="J513" s="223">
        <f>ROUND(I513*H513,2)</f>
        <v>0</v>
      </c>
      <c r="K513" s="219" t="s">
        <v>208</v>
      </c>
      <c r="L513" s="44"/>
      <c r="M513" s="224" t="s">
        <v>19</v>
      </c>
      <c r="N513" s="225" t="s">
        <v>47</v>
      </c>
      <c r="O513" s="80"/>
      <c r="P513" s="226">
        <f>O513*H513</f>
        <v>0</v>
      </c>
      <c r="Q513" s="226">
        <v>2.45329</v>
      </c>
      <c r="R513" s="226">
        <f>Q513*H513</f>
        <v>106.41636033</v>
      </c>
      <c r="S513" s="226">
        <v>0</v>
      </c>
      <c r="T513" s="227">
        <f>S513*H513</f>
        <v>0</v>
      </c>
      <c r="AR513" s="18" t="s">
        <v>213</v>
      </c>
      <c r="AT513" s="18" t="s">
        <v>198</v>
      </c>
      <c r="AU513" s="18" t="s">
        <v>86</v>
      </c>
      <c r="AY513" s="18" t="s">
        <v>195</v>
      </c>
      <c r="BE513" s="228">
        <f>IF(N513="základní",J513,0)</f>
        <v>0</v>
      </c>
      <c r="BF513" s="228">
        <f>IF(N513="snížená",J513,0)</f>
        <v>0</v>
      </c>
      <c r="BG513" s="228">
        <f>IF(N513="zákl. přenesená",J513,0)</f>
        <v>0</v>
      </c>
      <c r="BH513" s="228">
        <f>IF(N513="sníž. přenesená",J513,0)</f>
        <v>0</v>
      </c>
      <c r="BI513" s="228">
        <f>IF(N513="nulová",J513,0)</f>
        <v>0</v>
      </c>
      <c r="BJ513" s="18" t="s">
        <v>84</v>
      </c>
      <c r="BK513" s="228">
        <f>ROUND(I513*H513,2)</f>
        <v>0</v>
      </c>
      <c r="BL513" s="18" t="s">
        <v>213</v>
      </c>
      <c r="BM513" s="18" t="s">
        <v>2335</v>
      </c>
    </row>
    <row r="514" s="1" customFormat="1">
      <c r="B514" s="39"/>
      <c r="C514" s="40"/>
      <c r="D514" s="229" t="s">
        <v>204</v>
      </c>
      <c r="E514" s="40"/>
      <c r="F514" s="230" t="s">
        <v>2336</v>
      </c>
      <c r="G514" s="40"/>
      <c r="H514" s="40"/>
      <c r="I514" s="144"/>
      <c r="J514" s="40"/>
      <c r="K514" s="40"/>
      <c r="L514" s="44"/>
      <c r="M514" s="231"/>
      <c r="N514" s="80"/>
      <c r="O514" s="80"/>
      <c r="P514" s="80"/>
      <c r="Q514" s="80"/>
      <c r="R514" s="80"/>
      <c r="S514" s="80"/>
      <c r="T514" s="81"/>
      <c r="AT514" s="18" t="s">
        <v>204</v>
      </c>
      <c r="AU514" s="18" t="s">
        <v>86</v>
      </c>
    </row>
    <row r="515" s="12" customFormat="1">
      <c r="B515" s="235"/>
      <c r="C515" s="236"/>
      <c r="D515" s="229" t="s">
        <v>285</v>
      </c>
      <c r="E515" s="237" t="s">
        <v>19</v>
      </c>
      <c r="F515" s="238" t="s">
        <v>2337</v>
      </c>
      <c r="G515" s="236"/>
      <c r="H515" s="239">
        <v>43.377000000000002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AT515" s="245" t="s">
        <v>285</v>
      </c>
      <c r="AU515" s="245" t="s">
        <v>86</v>
      </c>
      <c r="AV515" s="12" t="s">
        <v>86</v>
      </c>
      <c r="AW515" s="12" t="s">
        <v>37</v>
      </c>
      <c r="AX515" s="12" t="s">
        <v>84</v>
      </c>
      <c r="AY515" s="245" t="s">
        <v>195</v>
      </c>
    </row>
    <row r="516" s="11" customFormat="1" ht="22.8" customHeight="1">
      <c r="B516" s="201"/>
      <c r="C516" s="202"/>
      <c r="D516" s="203" t="s">
        <v>75</v>
      </c>
      <c r="E516" s="215" t="s">
        <v>235</v>
      </c>
      <c r="F516" s="215" t="s">
        <v>345</v>
      </c>
      <c r="G516" s="202"/>
      <c r="H516" s="202"/>
      <c r="I516" s="205"/>
      <c r="J516" s="216">
        <f>BK516</f>
        <v>0</v>
      </c>
      <c r="K516" s="202"/>
      <c r="L516" s="207"/>
      <c r="M516" s="208"/>
      <c r="N516" s="209"/>
      <c r="O516" s="209"/>
      <c r="P516" s="210">
        <f>SUM(P517:P519)</f>
        <v>0</v>
      </c>
      <c r="Q516" s="209"/>
      <c r="R516" s="210">
        <f>SUM(R517:R519)</f>
        <v>0</v>
      </c>
      <c r="S516" s="209"/>
      <c r="T516" s="211">
        <f>SUM(T517:T519)</f>
        <v>0</v>
      </c>
      <c r="AR516" s="212" t="s">
        <v>84</v>
      </c>
      <c r="AT516" s="213" t="s">
        <v>75</v>
      </c>
      <c r="AU516" s="213" t="s">
        <v>84</v>
      </c>
      <c r="AY516" s="212" t="s">
        <v>195</v>
      </c>
      <c r="BK516" s="214">
        <f>SUM(BK517:BK519)</f>
        <v>0</v>
      </c>
    </row>
    <row r="517" s="1" customFormat="1" ht="16.5" customHeight="1">
      <c r="B517" s="39"/>
      <c r="C517" s="217" t="s">
        <v>2338</v>
      </c>
      <c r="D517" s="217" t="s">
        <v>198</v>
      </c>
      <c r="E517" s="218" t="s">
        <v>928</v>
      </c>
      <c r="F517" s="219" t="s">
        <v>2339</v>
      </c>
      <c r="G517" s="220" t="s">
        <v>223</v>
      </c>
      <c r="H517" s="221">
        <v>6</v>
      </c>
      <c r="I517" s="222"/>
      <c r="J517" s="223">
        <f>ROUND(I517*H517,2)</f>
        <v>0</v>
      </c>
      <c r="K517" s="219" t="s">
        <v>19</v>
      </c>
      <c r="L517" s="44"/>
      <c r="M517" s="224" t="s">
        <v>19</v>
      </c>
      <c r="N517" s="225" t="s">
        <v>47</v>
      </c>
      <c r="O517" s="80"/>
      <c r="P517" s="226">
        <f>O517*H517</f>
        <v>0</v>
      </c>
      <c r="Q517" s="226">
        <v>0</v>
      </c>
      <c r="R517" s="226">
        <f>Q517*H517</f>
        <v>0</v>
      </c>
      <c r="S517" s="226">
        <v>0</v>
      </c>
      <c r="T517" s="227">
        <f>S517*H517</f>
        <v>0</v>
      </c>
      <c r="AR517" s="18" t="s">
        <v>213</v>
      </c>
      <c r="AT517" s="18" t="s">
        <v>198</v>
      </c>
      <c r="AU517" s="18" t="s">
        <v>86</v>
      </c>
      <c r="AY517" s="18" t="s">
        <v>195</v>
      </c>
      <c r="BE517" s="228">
        <f>IF(N517="základní",J517,0)</f>
        <v>0</v>
      </c>
      <c r="BF517" s="228">
        <f>IF(N517="snížená",J517,0)</f>
        <v>0</v>
      </c>
      <c r="BG517" s="228">
        <f>IF(N517="zákl. přenesená",J517,0)</f>
        <v>0</v>
      </c>
      <c r="BH517" s="228">
        <f>IF(N517="sníž. přenesená",J517,0)</f>
        <v>0</v>
      </c>
      <c r="BI517" s="228">
        <f>IF(N517="nulová",J517,0)</f>
        <v>0</v>
      </c>
      <c r="BJ517" s="18" t="s">
        <v>84</v>
      </c>
      <c r="BK517" s="228">
        <f>ROUND(I517*H517,2)</f>
        <v>0</v>
      </c>
      <c r="BL517" s="18" t="s">
        <v>213</v>
      </c>
      <c r="BM517" s="18" t="s">
        <v>2340</v>
      </c>
    </row>
    <row r="518" s="1" customFormat="1">
      <c r="B518" s="39"/>
      <c r="C518" s="40"/>
      <c r="D518" s="229" t="s">
        <v>204</v>
      </c>
      <c r="E518" s="40"/>
      <c r="F518" s="230" t="s">
        <v>2339</v>
      </c>
      <c r="G518" s="40"/>
      <c r="H518" s="40"/>
      <c r="I518" s="144"/>
      <c r="J518" s="40"/>
      <c r="K518" s="40"/>
      <c r="L518" s="44"/>
      <c r="M518" s="231"/>
      <c r="N518" s="80"/>
      <c r="O518" s="80"/>
      <c r="P518" s="80"/>
      <c r="Q518" s="80"/>
      <c r="R518" s="80"/>
      <c r="S518" s="80"/>
      <c r="T518" s="81"/>
      <c r="AT518" s="18" t="s">
        <v>204</v>
      </c>
      <c r="AU518" s="18" t="s">
        <v>86</v>
      </c>
    </row>
    <row r="519" s="12" customFormat="1">
      <c r="B519" s="235"/>
      <c r="C519" s="236"/>
      <c r="D519" s="229" t="s">
        <v>285</v>
      </c>
      <c r="E519" s="237" t="s">
        <v>19</v>
      </c>
      <c r="F519" s="238" t="s">
        <v>2341</v>
      </c>
      <c r="G519" s="236"/>
      <c r="H519" s="239">
        <v>6</v>
      </c>
      <c r="I519" s="240"/>
      <c r="J519" s="236"/>
      <c r="K519" s="236"/>
      <c r="L519" s="241"/>
      <c r="M519" s="242"/>
      <c r="N519" s="243"/>
      <c r="O519" s="243"/>
      <c r="P519" s="243"/>
      <c r="Q519" s="243"/>
      <c r="R519" s="243"/>
      <c r="S519" s="243"/>
      <c r="T519" s="244"/>
      <c r="AT519" s="245" t="s">
        <v>285</v>
      </c>
      <c r="AU519" s="245" t="s">
        <v>86</v>
      </c>
      <c r="AV519" s="12" t="s">
        <v>86</v>
      </c>
      <c r="AW519" s="12" t="s">
        <v>37</v>
      </c>
      <c r="AX519" s="12" t="s">
        <v>84</v>
      </c>
      <c r="AY519" s="245" t="s">
        <v>195</v>
      </c>
    </row>
    <row r="520" s="11" customFormat="1" ht="22.8" customHeight="1">
      <c r="B520" s="201"/>
      <c r="C520" s="202"/>
      <c r="D520" s="203" t="s">
        <v>75</v>
      </c>
      <c r="E520" s="215" t="s">
        <v>379</v>
      </c>
      <c r="F520" s="215" t="s">
        <v>380</v>
      </c>
      <c r="G520" s="202"/>
      <c r="H520" s="202"/>
      <c r="I520" s="205"/>
      <c r="J520" s="216">
        <f>BK520</f>
        <v>0</v>
      </c>
      <c r="K520" s="202"/>
      <c r="L520" s="207"/>
      <c r="M520" s="208"/>
      <c r="N520" s="209"/>
      <c r="O520" s="209"/>
      <c r="P520" s="210">
        <f>SUM(P521:P526)</f>
        <v>0</v>
      </c>
      <c r="Q520" s="209"/>
      <c r="R520" s="210">
        <f>SUM(R521:R526)</f>
        <v>0</v>
      </c>
      <c r="S520" s="209"/>
      <c r="T520" s="211">
        <f>SUM(T521:T526)</f>
        <v>0</v>
      </c>
      <c r="AR520" s="212" t="s">
        <v>84</v>
      </c>
      <c r="AT520" s="213" t="s">
        <v>75</v>
      </c>
      <c r="AU520" s="213" t="s">
        <v>84</v>
      </c>
      <c r="AY520" s="212" t="s">
        <v>195</v>
      </c>
      <c r="BK520" s="214">
        <f>SUM(BK521:BK526)</f>
        <v>0</v>
      </c>
    </row>
    <row r="521" s="1" customFormat="1" ht="22.5" customHeight="1">
      <c r="B521" s="39"/>
      <c r="C521" s="217" t="s">
        <v>2342</v>
      </c>
      <c r="D521" s="217" t="s">
        <v>198</v>
      </c>
      <c r="E521" s="218" t="s">
        <v>2343</v>
      </c>
      <c r="F521" s="219" t="s">
        <v>2344</v>
      </c>
      <c r="G521" s="220" t="s">
        <v>336</v>
      </c>
      <c r="H521" s="221">
        <v>0.71499999999999997</v>
      </c>
      <c r="I521" s="222"/>
      <c r="J521" s="223">
        <f>ROUND(I521*H521,2)</f>
        <v>0</v>
      </c>
      <c r="K521" s="219" t="s">
        <v>19</v>
      </c>
      <c r="L521" s="44"/>
      <c r="M521" s="224" t="s">
        <v>19</v>
      </c>
      <c r="N521" s="225" t="s">
        <v>47</v>
      </c>
      <c r="O521" s="80"/>
      <c r="P521" s="226">
        <f>O521*H521</f>
        <v>0</v>
      </c>
      <c r="Q521" s="226">
        <v>0</v>
      </c>
      <c r="R521" s="226">
        <f>Q521*H521</f>
        <v>0</v>
      </c>
      <c r="S521" s="226">
        <v>0</v>
      </c>
      <c r="T521" s="227">
        <f>S521*H521</f>
        <v>0</v>
      </c>
      <c r="AR521" s="18" t="s">
        <v>213</v>
      </c>
      <c r="AT521" s="18" t="s">
        <v>198</v>
      </c>
      <c r="AU521" s="18" t="s">
        <v>86</v>
      </c>
      <c r="AY521" s="18" t="s">
        <v>195</v>
      </c>
      <c r="BE521" s="228">
        <f>IF(N521="základní",J521,0)</f>
        <v>0</v>
      </c>
      <c r="BF521" s="228">
        <f>IF(N521="snížená",J521,0)</f>
        <v>0</v>
      </c>
      <c r="BG521" s="228">
        <f>IF(N521="zákl. přenesená",J521,0)</f>
        <v>0</v>
      </c>
      <c r="BH521" s="228">
        <f>IF(N521="sníž. přenesená",J521,0)</f>
        <v>0</v>
      </c>
      <c r="BI521" s="228">
        <f>IF(N521="nulová",J521,0)</f>
        <v>0</v>
      </c>
      <c r="BJ521" s="18" t="s">
        <v>84</v>
      </c>
      <c r="BK521" s="228">
        <f>ROUND(I521*H521,2)</f>
        <v>0</v>
      </c>
      <c r="BL521" s="18" t="s">
        <v>213</v>
      </c>
      <c r="BM521" s="18" t="s">
        <v>2345</v>
      </c>
    </row>
    <row r="522" s="1" customFormat="1">
      <c r="B522" s="39"/>
      <c r="C522" s="40"/>
      <c r="D522" s="229" t="s">
        <v>204</v>
      </c>
      <c r="E522" s="40"/>
      <c r="F522" s="230" t="s">
        <v>2344</v>
      </c>
      <c r="G522" s="40"/>
      <c r="H522" s="40"/>
      <c r="I522" s="144"/>
      <c r="J522" s="40"/>
      <c r="K522" s="40"/>
      <c r="L522" s="44"/>
      <c r="M522" s="231"/>
      <c r="N522" s="80"/>
      <c r="O522" s="80"/>
      <c r="P522" s="80"/>
      <c r="Q522" s="80"/>
      <c r="R522" s="80"/>
      <c r="S522" s="80"/>
      <c r="T522" s="81"/>
      <c r="AT522" s="18" t="s">
        <v>204</v>
      </c>
      <c r="AU522" s="18" t="s">
        <v>86</v>
      </c>
    </row>
    <row r="523" s="12" customFormat="1">
      <c r="B523" s="235"/>
      <c r="C523" s="236"/>
      <c r="D523" s="229" t="s">
        <v>285</v>
      </c>
      <c r="E523" s="237" t="s">
        <v>19</v>
      </c>
      <c r="F523" s="238" t="s">
        <v>2346</v>
      </c>
      <c r="G523" s="236"/>
      <c r="H523" s="239">
        <v>0.71499999999999997</v>
      </c>
      <c r="I523" s="240"/>
      <c r="J523" s="236"/>
      <c r="K523" s="236"/>
      <c r="L523" s="241"/>
      <c r="M523" s="242"/>
      <c r="N523" s="243"/>
      <c r="O523" s="243"/>
      <c r="P523" s="243"/>
      <c r="Q523" s="243"/>
      <c r="R523" s="243"/>
      <c r="S523" s="243"/>
      <c r="T523" s="244"/>
      <c r="AT523" s="245" t="s">
        <v>285</v>
      </c>
      <c r="AU523" s="245" t="s">
        <v>86</v>
      </c>
      <c r="AV523" s="12" t="s">
        <v>86</v>
      </c>
      <c r="AW523" s="12" t="s">
        <v>37</v>
      </c>
      <c r="AX523" s="12" t="s">
        <v>84</v>
      </c>
      <c r="AY523" s="245" t="s">
        <v>195</v>
      </c>
    </row>
    <row r="524" s="1" customFormat="1" ht="16.5" customHeight="1">
      <c r="B524" s="39"/>
      <c r="C524" s="217" t="s">
        <v>2347</v>
      </c>
      <c r="D524" s="217" t="s">
        <v>198</v>
      </c>
      <c r="E524" s="218" t="s">
        <v>407</v>
      </c>
      <c r="F524" s="219" t="s">
        <v>408</v>
      </c>
      <c r="G524" s="220" t="s">
        <v>336</v>
      </c>
      <c r="H524" s="221">
        <v>0.71499999999999997</v>
      </c>
      <c r="I524" s="222"/>
      <c r="J524" s="223">
        <f>ROUND(I524*H524,2)</f>
        <v>0</v>
      </c>
      <c r="K524" s="219" t="s">
        <v>208</v>
      </c>
      <c r="L524" s="44"/>
      <c r="M524" s="224" t="s">
        <v>19</v>
      </c>
      <c r="N524" s="225" t="s">
        <v>47</v>
      </c>
      <c r="O524" s="80"/>
      <c r="P524" s="226">
        <f>O524*H524</f>
        <v>0</v>
      </c>
      <c r="Q524" s="226">
        <v>0</v>
      </c>
      <c r="R524" s="226">
        <f>Q524*H524</f>
        <v>0</v>
      </c>
      <c r="S524" s="226">
        <v>0</v>
      </c>
      <c r="T524" s="227">
        <f>S524*H524</f>
        <v>0</v>
      </c>
      <c r="AR524" s="18" t="s">
        <v>213</v>
      </c>
      <c r="AT524" s="18" t="s">
        <v>198</v>
      </c>
      <c r="AU524" s="18" t="s">
        <v>86</v>
      </c>
      <c r="AY524" s="18" t="s">
        <v>195</v>
      </c>
      <c r="BE524" s="228">
        <f>IF(N524="základní",J524,0)</f>
        <v>0</v>
      </c>
      <c r="BF524" s="228">
        <f>IF(N524="snížená",J524,0)</f>
        <v>0</v>
      </c>
      <c r="BG524" s="228">
        <f>IF(N524="zákl. přenesená",J524,0)</f>
        <v>0</v>
      </c>
      <c r="BH524" s="228">
        <f>IF(N524="sníž. přenesená",J524,0)</f>
        <v>0</v>
      </c>
      <c r="BI524" s="228">
        <f>IF(N524="nulová",J524,0)</f>
        <v>0</v>
      </c>
      <c r="BJ524" s="18" t="s">
        <v>84</v>
      </c>
      <c r="BK524" s="228">
        <f>ROUND(I524*H524,2)</f>
        <v>0</v>
      </c>
      <c r="BL524" s="18" t="s">
        <v>213</v>
      </c>
      <c r="BM524" s="18" t="s">
        <v>2348</v>
      </c>
    </row>
    <row r="525" s="1" customFormat="1">
      <c r="B525" s="39"/>
      <c r="C525" s="40"/>
      <c r="D525" s="229" t="s">
        <v>204</v>
      </c>
      <c r="E525" s="40"/>
      <c r="F525" s="230" t="s">
        <v>410</v>
      </c>
      <c r="G525" s="40"/>
      <c r="H525" s="40"/>
      <c r="I525" s="144"/>
      <c r="J525" s="40"/>
      <c r="K525" s="40"/>
      <c r="L525" s="44"/>
      <c r="M525" s="231"/>
      <c r="N525" s="80"/>
      <c r="O525" s="80"/>
      <c r="P525" s="80"/>
      <c r="Q525" s="80"/>
      <c r="R525" s="80"/>
      <c r="S525" s="80"/>
      <c r="T525" s="81"/>
      <c r="AT525" s="18" t="s">
        <v>204</v>
      </c>
      <c r="AU525" s="18" t="s">
        <v>86</v>
      </c>
    </row>
    <row r="526" s="12" customFormat="1">
      <c r="B526" s="235"/>
      <c r="C526" s="236"/>
      <c r="D526" s="229" t="s">
        <v>285</v>
      </c>
      <c r="E526" s="237" t="s">
        <v>19</v>
      </c>
      <c r="F526" s="238" t="s">
        <v>2346</v>
      </c>
      <c r="G526" s="236"/>
      <c r="H526" s="239">
        <v>0.71499999999999997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AT526" s="245" t="s">
        <v>285</v>
      </c>
      <c r="AU526" s="245" t="s">
        <v>86</v>
      </c>
      <c r="AV526" s="12" t="s">
        <v>86</v>
      </c>
      <c r="AW526" s="12" t="s">
        <v>37</v>
      </c>
      <c r="AX526" s="12" t="s">
        <v>84</v>
      </c>
      <c r="AY526" s="245" t="s">
        <v>195</v>
      </c>
    </row>
    <row r="527" s="11" customFormat="1" ht="22.8" customHeight="1">
      <c r="B527" s="201"/>
      <c r="C527" s="202"/>
      <c r="D527" s="203" t="s">
        <v>75</v>
      </c>
      <c r="E527" s="215" t="s">
        <v>977</v>
      </c>
      <c r="F527" s="215" t="s">
        <v>978</v>
      </c>
      <c r="G527" s="202"/>
      <c r="H527" s="202"/>
      <c r="I527" s="205"/>
      <c r="J527" s="216">
        <f>BK527</f>
        <v>0</v>
      </c>
      <c r="K527" s="202"/>
      <c r="L527" s="207"/>
      <c r="M527" s="208"/>
      <c r="N527" s="209"/>
      <c r="O527" s="209"/>
      <c r="P527" s="210">
        <f>SUM(P528:P529)</f>
        <v>0</v>
      </c>
      <c r="Q527" s="209"/>
      <c r="R527" s="210">
        <f>SUM(R528:R529)</f>
        <v>0</v>
      </c>
      <c r="S527" s="209"/>
      <c r="T527" s="211">
        <f>SUM(T528:T529)</f>
        <v>0</v>
      </c>
      <c r="AR527" s="212" t="s">
        <v>84</v>
      </c>
      <c r="AT527" s="213" t="s">
        <v>75</v>
      </c>
      <c r="AU527" s="213" t="s">
        <v>84</v>
      </c>
      <c r="AY527" s="212" t="s">
        <v>195</v>
      </c>
      <c r="BK527" s="214">
        <f>SUM(BK528:BK529)</f>
        <v>0</v>
      </c>
    </row>
    <row r="528" s="1" customFormat="1" ht="16.5" customHeight="1">
      <c r="B528" s="39"/>
      <c r="C528" s="217" t="s">
        <v>2349</v>
      </c>
      <c r="D528" s="217" t="s">
        <v>198</v>
      </c>
      <c r="E528" s="218" t="s">
        <v>2350</v>
      </c>
      <c r="F528" s="219" t="s">
        <v>2351</v>
      </c>
      <c r="G528" s="220" t="s">
        <v>336</v>
      </c>
      <c r="H528" s="221">
        <v>142.82400000000001</v>
      </c>
      <c r="I528" s="222"/>
      <c r="J528" s="223">
        <f>ROUND(I528*H528,2)</f>
        <v>0</v>
      </c>
      <c r="K528" s="219" t="s">
        <v>208</v>
      </c>
      <c r="L528" s="44"/>
      <c r="M528" s="224" t="s">
        <v>19</v>
      </c>
      <c r="N528" s="225" t="s">
        <v>47</v>
      </c>
      <c r="O528" s="80"/>
      <c r="P528" s="226">
        <f>O528*H528</f>
        <v>0</v>
      </c>
      <c r="Q528" s="226">
        <v>0</v>
      </c>
      <c r="R528" s="226">
        <f>Q528*H528</f>
        <v>0</v>
      </c>
      <c r="S528" s="226">
        <v>0</v>
      </c>
      <c r="T528" s="227">
        <f>S528*H528</f>
        <v>0</v>
      </c>
      <c r="AR528" s="18" t="s">
        <v>213</v>
      </c>
      <c r="AT528" s="18" t="s">
        <v>198</v>
      </c>
      <c r="AU528" s="18" t="s">
        <v>86</v>
      </c>
      <c r="AY528" s="18" t="s">
        <v>195</v>
      </c>
      <c r="BE528" s="228">
        <f>IF(N528="základní",J528,0)</f>
        <v>0</v>
      </c>
      <c r="BF528" s="228">
        <f>IF(N528="snížená",J528,0)</f>
        <v>0</v>
      </c>
      <c r="BG528" s="228">
        <f>IF(N528="zákl. přenesená",J528,0)</f>
        <v>0</v>
      </c>
      <c r="BH528" s="228">
        <f>IF(N528="sníž. přenesená",J528,0)</f>
        <v>0</v>
      </c>
      <c r="BI528" s="228">
        <f>IF(N528="nulová",J528,0)</f>
        <v>0</v>
      </c>
      <c r="BJ528" s="18" t="s">
        <v>84</v>
      </c>
      <c r="BK528" s="228">
        <f>ROUND(I528*H528,2)</f>
        <v>0</v>
      </c>
      <c r="BL528" s="18" t="s">
        <v>213</v>
      </c>
      <c r="BM528" s="18" t="s">
        <v>2352</v>
      </c>
    </row>
    <row r="529" s="1" customFormat="1">
      <c r="B529" s="39"/>
      <c r="C529" s="40"/>
      <c r="D529" s="229" t="s">
        <v>204</v>
      </c>
      <c r="E529" s="40"/>
      <c r="F529" s="230" t="s">
        <v>2353</v>
      </c>
      <c r="G529" s="40"/>
      <c r="H529" s="40"/>
      <c r="I529" s="144"/>
      <c r="J529" s="40"/>
      <c r="K529" s="40"/>
      <c r="L529" s="44"/>
      <c r="M529" s="232"/>
      <c r="N529" s="233"/>
      <c r="O529" s="233"/>
      <c r="P529" s="233"/>
      <c r="Q529" s="233"/>
      <c r="R529" s="233"/>
      <c r="S529" s="233"/>
      <c r="T529" s="234"/>
      <c r="AT529" s="18" t="s">
        <v>204</v>
      </c>
      <c r="AU529" s="18" t="s">
        <v>86</v>
      </c>
    </row>
    <row r="530" s="1" customFormat="1" ht="6.96" customHeight="1">
      <c r="B530" s="58"/>
      <c r="C530" s="59"/>
      <c r="D530" s="59"/>
      <c r="E530" s="59"/>
      <c r="F530" s="59"/>
      <c r="G530" s="59"/>
      <c r="H530" s="59"/>
      <c r="I530" s="168"/>
      <c r="J530" s="59"/>
      <c r="K530" s="59"/>
      <c r="L530" s="44"/>
    </row>
  </sheetData>
  <sheetProtection sheet="1" autoFilter="0" formatColumns="0" formatRows="0" objects="1" scenarios="1" spinCount="100000" saltValue="D68xoZq9xP/I4arXnPgkuTchzvvcIJ8GDqF4+9Q39LXKNqv2T4093EYW6UnpL/3OnmZNFzFRRtnFDYDS1tfYsg==" hashValue="EapmL1gubAfPRxQ+zA9jSbVPyq9HdmsnY1y/a0NHcnLdQVevnU0Uhnbp2+sYFCQZcgXgFFWvWPZOIRP+MVPExw==" algorithmName="SHA-512" password="CC35"/>
  <autoFilter ref="C87:K529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Dědeček Petr</dc:creator>
  <cp:lastModifiedBy>Dědeček Petr</cp:lastModifiedBy>
  <dcterms:created xsi:type="dcterms:W3CDTF">2019-02-01T06:08:25Z</dcterms:created>
  <dcterms:modified xsi:type="dcterms:W3CDTF">2019-02-01T06:09:03Z</dcterms:modified>
</cp:coreProperties>
</file>